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\\ameresco.com\d\u\kparmenter\AEG\2017\PG&amp;E DR Aggregator\Final Table Generators\Public\"/>
    </mc:Choice>
  </mc:AlternateContent>
  <bookViews>
    <workbookView xWindow="0" yWindow="0" windowWidth="22905" windowHeight="10530" tabRatio="689"/>
  </bookViews>
  <sheets>
    <sheet name="Table" sheetId="2" r:id="rId1"/>
    <sheet name="dropdown_menus" sheetId="7" state="hidden" r:id="rId2"/>
    <sheet name="Data_ex_Ante" sheetId="6" state="hidden" r:id="rId3"/>
    <sheet name="Enrollment" sheetId="14" state="hidden" r:id="rId4"/>
  </sheets>
  <definedNames>
    <definedName name="_xlnm._FilterDatabase" localSheetId="2" hidden="1">Data_ex_Ante!$A$1:$DA$57</definedName>
    <definedName name="Data">Data_ex_Ante!#REF!</definedName>
    <definedName name="DayType">Table!$B$5</definedName>
    <definedName name="DayTypes">dropdown_menus!$E$2:$E$8</definedName>
    <definedName name="DR_Program">Table!$B$3</definedName>
    <definedName name="EnrollmentForecast">Enrollment!$A$1:$B$13</definedName>
    <definedName name="ForecastYr">Table!$B$10</definedName>
    <definedName name="ForecastYrs">dropdown_menus!$G$2:$G$13</definedName>
    <definedName name="ImpactLevel">Table!$B$12</definedName>
    <definedName name="ImpactLevels">dropdown_menus!$H$2:$H$3</definedName>
    <definedName name="Month">dropdown_menus!$B$12</definedName>
    <definedName name="Months">dropdown_menus!$F$2:$F$8</definedName>
    <definedName name="NoticeGroup">Table!$B$13</definedName>
    <definedName name="NoticeGroups">dropdown_menus!$C$2:$C$4</definedName>
    <definedName name="ResultType">Table!$B$4</definedName>
    <definedName name="WeatherYr">Table!$B$11</definedName>
    <definedName name="WeatherYrs">dropdown_menus!$D$2:$D$5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H34" i="2" l="1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F33" i="2" l="1"/>
  <c r="E32" i="2"/>
  <c r="F29" i="2"/>
  <c r="F34" i="2"/>
  <c r="F30" i="2"/>
  <c r="E29" i="2"/>
  <c r="F26" i="2"/>
  <c r="E21" i="2"/>
  <c r="F18" i="2"/>
  <c r="E13" i="2"/>
  <c r="E34" i="2"/>
  <c r="F31" i="2"/>
  <c r="E30" i="2"/>
  <c r="F27" i="2"/>
  <c r="E26" i="2"/>
  <c r="F23" i="2"/>
  <c r="E22" i="2"/>
  <c r="F19" i="2"/>
  <c r="E18" i="2"/>
  <c r="F15" i="2"/>
  <c r="E14" i="2"/>
  <c r="F11" i="2"/>
  <c r="F32" i="2"/>
  <c r="E31" i="2"/>
  <c r="F28" i="2"/>
  <c r="E27" i="2"/>
  <c r="F24" i="2"/>
  <c r="E23" i="2"/>
  <c r="F20" i="2"/>
  <c r="E19" i="2"/>
  <c r="F16" i="2"/>
  <c r="E15" i="2"/>
  <c r="F12" i="2"/>
  <c r="E11" i="2"/>
  <c r="E28" i="2"/>
  <c r="F25" i="2"/>
  <c r="E24" i="2"/>
  <c r="F21" i="2"/>
  <c r="E20" i="2"/>
  <c r="F17" i="2"/>
  <c r="E16" i="2"/>
  <c r="F13" i="2"/>
  <c r="E12" i="2"/>
  <c r="E33" i="2"/>
  <c r="E25" i="2"/>
  <c r="F22" i="2"/>
  <c r="E17" i="2"/>
  <c r="F14" i="2"/>
  <c r="F35" i="2"/>
  <c r="A1" i="2" l="1"/>
  <c r="H6" i="2" l="1"/>
  <c r="F6" i="2"/>
  <c r="H39" i="2" l="1"/>
  <c r="F8" i="2"/>
  <c r="E39" i="2" l="1"/>
  <c r="G35" i="2"/>
  <c r="E35" i="2"/>
  <c r="I35" i="2"/>
  <c r="I8" i="2"/>
  <c r="G8" i="2"/>
  <c r="E8" i="2"/>
  <c r="G34" i="2" l="1"/>
  <c r="G17" i="2"/>
  <c r="G23" i="2"/>
  <c r="G29" i="2"/>
  <c r="G22" i="2"/>
  <c r="G31" i="2"/>
  <c r="G32" i="2"/>
  <c r="G13" i="2"/>
  <c r="E38" i="2"/>
  <c r="G25" i="2"/>
  <c r="G15" i="2"/>
  <c r="G26" i="2"/>
  <c r="G21" i="2"/>
  <c r="G28" i="2"/>
  <c r="G16" i="2"/>
  <c r="G24" i="2"/>
  <c r="G14" i="2"/>
  <c r="G33" i="2"/>
  <c r="G30" i="2"/>
  <c r="G19" i="2"/>
  <c r="G20" i="2"/>
  <c r="J24" i="2" l="1"/>
  <c r="M24" i="2"/>
  <c r="I24" i="2"/>
  <c r="L24" i="2"/>
  <c r="K24" i="2"/>
  <c r="J26" i="2"/>
  <c r="M26" i="2"/>
  <c r="I26" i="2"/>
  <c r="L26" i="2"/>
  <c r="K26" i="2"/>
  <c r="J13" i="2"/>
  <c r="M13" i="2"/>
  <c r="I13" i="2"/>
  <c r="L13" i="2"/>
  <c r="K13" i="2"/>
  <c r="J29" i="2"/>
  <c r="M29" i="2"/>
  <c r="I29" i="2"/>
  <c r="L29" i="2"/>
  <c r="K29" i="2"/>
  <c r="J30" i="2"/>
  <c r="M30" i="2"/>
  <c r="I30" i="2"/>
  <c r="L30" i="2"/>
  <c r="K30" i="2"/>
  <c r="J16" i="2"/>
  <c r="M16" i="2"/>
  <c r="I16" i="2"/>
  <c r="L16" i="2"/>
  <c r="K16" i="2"/>
  <c r="J15" i="2"/>
  <c r="M15" i="2"/>
  <c r="I15" i="2"/>
  <c r="L15" i="2"/>
  <c r="K15" i="2"/>
  <c r="J32" i="2"/>
  <c r="M32" i="2"/>
  <c r="I32" i="2"/>
  <c r="L32" i="2"/>
  <c r="K32" i="2"/>
  <c r="J23" i="2"/>
  <c r="M23" i="2"/>
  <c r="I23" i="2"/>
  <c r="L23" i="2"/>
  <c r="K23" i="2"/>
  <c r="J19" i="2"/>
  <c r="M19" i="2"/>
  <c r="I19" i="2"/>
  <c r="L19" i="2"/>
  <c r="K19" i="2"/>
  <c r="J33" i="2"/>
  <c r="M33" i="2"/>
  <c r="I33" i="2"/>
  <c r="L33" i="2"/>
  <c r="K33" i="2"/>
  <c r="J28" i="2"/>
  <c r="M28" i="2"/>
  <c r="I28" i="2"/>
  <c r="L28" i="2"/>
  <c r="K28" i="2"/>
  <c r="J25" i="2"/>
  <c r="M25" i="2"/>
  <c r="I25" i="2"/>
  <c r="L25" i="2"/>
  <c r="K25" i="2"/>
  <c r="J31" i="2"/>
  <c r="M31" i="2"/>
  <c r="I31" i="2"/>
  <c r="L31" i="2"/>
  <c r="K31" i="2"/>
  <c r="J17" i="2"/>
  <c r="M17" i="2"/>
  <c r="I17" i="2"/>
  <c r="L17" i="2"/>
  <c r="K17" i="2"/>
  <c r="J20" i="2"/>
  <c r="M20" i="2"/>
  <c r="I20" i="2"/>
  <c r="L20" i="2"/>
  <c r="K20" i="2"/>
  <c r="J14" i="2"/>
  <c r="M14" i="2"/>
  <c r="I14" i="2"/>
  <c r="K14" i="2"/>
  <c r="L14" i="2"/>
  <c r="J21" i="2"/>
  <c r="M21" i="2"/>
  <c r="I21" i="2"/>
  <c r="L21" i="2"/>
  <c r="K21" i="2"/>
  <c r="J22" i="2"/>
  <c r="M22" i="2"/>
  <c r="I22" i="2"/>
  <c r="L22" i="2"/>
  <c r="K22" i="2"/>
  <c r="J34" i="2"/>
  <c r="M34" i="2"/>
  <c r="I34" i="2"/>
  <c r="L34" i="2"/>
  <c r="K34" i="2"/>
  <c r="H38" i="2"/>
  <c r="G18" i="2"/>
  <c r="G12" i="2"/>
  <c r="J12" i="2" l="1"/>
  <c r="M12" i="2"/>
  <c r="I12" i="2"/>
  <c r="L12" i="2"/>
  <c r="K12" i="2"/>
  <c r="J18" i="2"/>
  <c r="M18" i="2"/>
  <c r="I18" i="2"/>
  <c r="L18" i="2"/>
  <c r="K18" i="2"/>
  <c r="F39" i="2"/>
  <c r="G27" i="2"/>
  <c r="J27" i="2" l="1"/>
  <c r="M27" i="2"/>
  <c r="I27" i="2"/>
  <c r="L27" i="2"/>
  <c r="K27" i="2"/>
  <c r="G11" i="2"/>
  <c r="F38" i="2"/>
  <c r="G39" i="2"/>
  <c r="M39" i="2" l="1"/>
  <c r="I39" i="2"/>
  <c r="L39" i="2"/>
  <c r="K39" i="2"/>
  <c r="J39" i="2"/>
  <c r="J11" i="2"/>
  <c r="M11" i="2"/>
  <c r="I11" i="2"/>
  <c r="K11" i="2"/>
  <c r="L11" i="2"/>
  <c r="G38" i="2"/>
</calcChain>
</file>

<file path=xl/sharedStrings.xml><?xml version="1.0" encoding="utf-8"?>
<sst xmlns="http://schemas.openxmlformats.org/spreadsheetml/2006/main" count="434" uniqueCount="166">
  <si>
    <t>Utility:</t>
  </si>
  <si>
    <t>DR Program:</t>
  </si>
  <si>
    <t>Type of Results:</t>
  </si>
  <si>
    <t>Event Day:</t>
  </si>
  <si>
    <t>Program</t>
  </si>
  <si>
    <t>Hour-Ending</t>
  </si>
  <si>
    <t>10th%ile</t>
  </si>
  <si>
    <t>30th%ile</t>
  </si>
  <si>
    <t>50th%ile</t>
  </si>
  <si>
    <t>70th%ile</t>
  </si>
  <si>
    <t>90th%ile</t>
  </si>
  <si>
    <t>By Period:</t>
  </si>
  <si>
    <t>Daily</t>
  </si>
  <si>
    <t>Event Hours</t>
  </si>
  <si>
    <t>Average Temperature 
(deg F)</t>
  </si>
  <si>
    <t>Cooling Degree Hours 
(Base 70 deg F)</t>
  </si>
  <si>
    <t>n/a</t>
  </si>
  <si>
    <t>TYPICAL EVENT DAY</t>
  </si>
  <si>
    <t>CAISO 1-in-2</t>
  </si>
  <si>
    <t>CAISO 1-in-10</t>
  </si>
  <si>
    <t>cfyhat24</t>
  </si>
  <si>
    <t>cfyhat23</t>
  </si>
  <si>
    <t>cfyhat22</t>
  </si>
  <si>
    <t>cfyhat21</t>
  </si>
  <si>
    <t>cfyhat20</t>
  </si>
  <si>
    <t>cfyhat19</t>
  </si>
  <si>
    <t>cfyhat18</t>
  </si>
  <si>
    <t>cfyhat17</t>
  </si>
  <si>
    <t>cfyhat16</t>
  </si>
  <si>
    <t>cfyhat15</t>
  </si>
  <si>
    <t>cfyhat14</t>
  </si>
  <si>
    <t>cfyhat13</t>
  </si>
  <si>
    <t>cfyhat12</t>
  </si>
  <si>
    <t>cfyhat11</t>
  </si>
  <si>
    <t>cfyhat10</t>
  </si>
  <si>
    <t>cfyhat9</t>
  </si>
  <si>
    <t>cfyhat8</t>
  </si>
  <si>
    <t>cfyhat7</t>
  </si>
  <si>
    <t>cfyhat6</t>
  </si>
  <si>
    <t>cfyhat5</t>
  </si>
  <si>
    <t>cfyhat4</t>
  </si>
  <si>
    <t>cfyhat3</t>
  </si>
  <si>
    <t>cfyhat2</t>
  </si>
  <si>
    <t>cfyhat1</t>
  </si>
  <si>
    <t>yhat24</t>
  </si>
  <si>
    <t>yhat23</t>
  </si>
  <si>
    <t>yhat22</t>
  </si>
  <si>
    <t>yhat21</t>
  </si>
  <si>
    <t>yhat20</t>
  </si>
  <si>
    <t>yhat19</t>
  </si>
  <si>
    <t>yhat18</t>
  </si>
  <si>
    <t>yhat17</t>
  </si>
  <si>
    <t>yhat16</t>
  </si>
  <si>
    <t>yhat15</t>
  </si>
  <si>
    <t>yhat14</t>
  </si>
  <si>
    <t>yhat13</t>
  </si>
  <si>
    <t>yhat12</t>
  </si>
  <si>
    <t>yhat11</t>
  </si>
  <si>
    <t>yhat10</t>
  </si>
  <si>
    <t>yhat9</t>
  </si>
  <si>
    <t>yhat8</t>
  </si>
  <si>
    <t>yhat7</t>
  </si>
  <si>
    <t>yhat6</t>
  </si>
  <si>
    <t>yhat5</t>
  </si>
  <si>
    <t>yhat4</t>
  </si>
  <si>
    <t>yhat3</t>
  </si>
  <si>
    <t>yhat2</t>
  </si>
  <si>
    <t>yhat1</t>
  </si>
  <si>
    <t>month</t>
  </si>
  <si>
    <t>year</t>
  </si>
  <si>
    <t>daytype</t>
  </si>
  <si>
    <t>weather_year</t>
  </si>
  <si>
    <t>program</t>
  </si>
  <si>
    <t>Weather Year:</t>
  </si>
  <si>
    <t>Impact</t>
  </si>
  <si>
    <t>Portfolio</t>
  </si>
  <si>
    <t>Forecast Year:</t>
  </si>
  <si>
    <t>Number of Accounts Enrolled:</t>
  </si>
  <si>
    <t>Impact Level:</t>
  </si>
  <si>
    <t>Notice Group:</t>
  </si>
  <si>
    <t>Notice Group</t>
  </si>
  <si>
    <t>DR_Program_FullName</t>
  </si>
  <si>
    <t>DR_program_exante_data</t>
  </si>
  <si>
    <t>Event Window:</t>
  </si>
  <si>
    <t>Enrollment</t>
  </si>
  <si>
    <t>v_impact1</t>
  </si>
  <si>
    <t>v_impact2</t>
  </si>
  <si>
    <t>v_impact3</t>
  </si>
  <si>
    <t>v_impact4</t>
  </si>
  <si>
    <t>v_impact5</t>
  </si>
  <si>
    <t>v_impact6</t>
  </si>
  <si>
    <t>v_impact7</t>
  </si>
  <si>
    <t>v_impact8</t>
  </si>
  <si>
    <t>v_impact9</t>
  </si>
  <si>
    <t>v_impact10</t>
  </si>
  <si>
    <t>v_impact11</t>
  </si>
  <si>
    <t>v_impact12</t>
  </si>
  <si>
    <t>v_impact13</t>
  </si>
  <si>
    <t>v_impact14</t>
  </si>
  <si>
    <t>v_impact15</t>
  </si>
  <si>
    <t>v_impact16</t>
  </si>
  <si>
    <t>v_impact17</t>
  </si>
  <si>
    <t>v_impact18</t>
  </si>
  <si>
    <t>v_impact19</t>
  </si>
  <si>
    <t>v_impact20</t>
  </si>
  <si>
    <t>v_impact21</t>
  </si>
  <si>
    <t>v_impact22</t>
  </si>
  <si>
    <t>v_impact23</t>
  </si>
  <si>
    <t>v_impact24</t>
  </si>
  <si>
    <t>Typical Event Day</t>
  </si>
  <si>
    <t>May System Peak Day</t>
  </si>
  <si>
    <t>June System Peak Day</t>
  </si>
  <si>
    <t>July System Peak Day</t>
  </si>
  <si>
    <t>August System Peak Day</t>
  </si>
  <si>
    <t>September System Peak Day</t>
  </si>
  <si>
    <t>October System Peak Day</t>
  </si>
  <si>
    <t>Forecast Year</t>
  </si>
  <si>
    <t/>
  </si>
  <si>
    <t>to</t>
  </si>
  <si>
    <t>Aggregate Impact</t>
  </si>
  <si>
    <t>peaktype</t>
  </si>
  <si>
    <t>weatheryear</t>
  </si>
  <si>
    <t>cust_ct</t>
  </si>
  <si>
    <t>CAISO</t>
  </si>
  <si>
    <t>1-in-10</t>
  </si>
  <si>
    <t>MONTHLY SYSTEM PEAK DAY</t>
  </si>
  <si>
    <t>1-in-2</t>
  </si>
  <si>
    <t>Capacity Bidding Program (CBP)</t>
  </si>
  <si>
    <t>CBP</t>
  </si>
  <si>
    <t>Day Ahead</t>
  </si>
  <si>
    <t>CBP-DA</t>
  </si>
  <si>
    <t>CBP-DO</t>
  </si>
  <si>
    <t>San Diego Gas &amp; Electric</t>
  </si>
  <si>
    <t>SDGE</t>
  </si>
  <si>
    <t>SDGE 1-in-10</t>
  </si>
  <si>
    <t>SDGE 1-in-2</t>
  </si>
  <si>
    <t>Day Of including new TI</t>
  </si>
  <si>
    <t>temp1</t>
  </si>
  <si>
    <t>temp2</t>
  </si>
  <si>
    <t>temp3</t>
  </si>
  <si>
    <t>temp4</t>
  </si>
  <si>
    <t>temp5</t>
  </si>
  <si>
    <t>temp6</t>
  </si>
  <si>
    <t>temp7</t>
  </si>
  <si>
    <t>temp8</t>
  </si>
  <si>
    <t>temp9</t>
  </si>
  <si>
    <t>temp10</t>
  </si>
  <si>
    <t>temp11</t>
  </si>
  <si>
    <t>temp12</t>
  </si>
  <si>
    <t>temp13</t>
  </si>
  <si>
    <t>temp14</t>
  </si>
  <si>
    <t>temp15</t>
  </si>
  <si>
    <t>temp16</t>
  </si>
  <si>
    <t>temp17</t>
  </si>
  <si>
    <t>temp18</t>
  </si>
  <si>
    <t>temp19</t>
  </si>
  <si>
    <t>temp20</t>
  </si>
  <si>
    <t>temp21</t>
  </si>
  <si>
    <t>temp22</t>
  </si>
  <si>
    <t>temp23</t>
  </si>
  <si>
    <t>temp24</t>
  </si>
  <si>
    <t>yhat_onpk</t>
  </si>
  <si>
    <t>cfyhat_onpk</t>
  </si>
  <si>
    <t>v_impact_onpk</t>
  </si>
  <si>
    <t>CBP-DO including new TI</t>
  </si>
  <si>
    <t>Day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</si>
</sst>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#,##0.0"/>
    <numFmt numFmtId="165" formatCode="[$-409]mmmm\ d\,\ yyyy;@"/>
    <numFmt numFmtId="166" formatCode="0.0"/>
    <numFmt numFmtId="167" formatCode="#,##0.000000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Narrow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sz val="10"/>
      <name val="Times New Roman"/>
      <family val="1"/>
    </font>
    <font>
      <b/>
      <i/>
      <sz val="9"/>
      <color theme="1"/>
      <name val="Arial"/>
      <family val="2"/>
    </font>
    <font>
      <sz val="10"/>
      <name val="MS Sans Serif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1D5D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</borders>
  <cellStyleXfs count="7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</cellStyleXfs>
  <cellXfs count="32">
    <xf numFmtId="0" fontId="0" fillId="0" borderId="0" xfId="0"/>
    <xf numFmtId="0" fontId="2" fillId="2" borderId="3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165" fontId="6" fillId="2" borderId="3" xfId="0" applyNumberFormat="1" applyFont="1" applyFill="1" applyBorder="1" applyAlignment="1">
      <alignment horizontal="center" vertical="center"/>
    </xf>
    <xf numFmtId="0" fontId="0" fillId="0" borderId="0" xfId="0"/>
    <xf numFmtId="0" fontId="7" fillId="3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166" fontId="4" fillId="2" borderId="0" xfId="0" applyNumberFormat="1" applyFont="1" applyFill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0" fillId="0" borderId="0" xfId="0" applyFill="1"/>
    <xf numFmtId="167" fontId="4" fillId="2" borderId="0" xfId="0" applyNumberFormat="1" applyFont="1" applyFill="1" applyAlignment="1">
      <alignment vertical="center"/>
    </xf>
    <xf numFmtId="0" fontId="0" fillId="0" borderId="0" xfId="0" quotePrefix="1"/>
    <xf numFmtId="0" fontId="5" fillId="2" borderId="0" xfId="0" applyFont="1" applyFill="1" applyAlignment="1">
      <alignment vertical="center"/>
    </xf>
    <xf numFmtId="1" fontId="5" fillId="2" borderId="0" xfId="0" applyNumberFormat="1" applyFont="1" applyFill="1" applyAlignment="1">
      <alignment horizontal="center" vertical="center"/>
    </xf>
    <xf numFmtId="3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vertical="center"/>
    </xf>
    <xf numFmtId="0" fontId="0" fillId="2" borderId="0" xfId="0" applyFill="1"/>
    <xf numFmtId="0" fontId="4" fillId="2" borderId="0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</cellXfs>
  <cellStyles count="7">
    <cellStyle name="Comma 2" xfId="3"/>
    <cellStyle name="Normal" xfId="0" builtinId="0"/>
    <cellStyle name="Normal 2" xfId="1"/>
    <cellStyle name="Normal 2 2" xfId="5"/>
    <cellStyle name="Normal 3" xfId="2"/>
    <cellStyle name="Normal 4" xfId="4"/>
    <cellStyle name="Percent 2" xfId="6"/>
  </cellStyles>
  <dxfs count="6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b/>
        <i val="0"/>
        <color rgb="FFC00000"/>
      </font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1A1D5D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510127826465313E-2"/>
          <c:y val="0.12200435729847495"/>
          <c:w val="0.89978039105420782"/>
          <c:h val="0.795356560822053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Table!$F$8</c:f>
              <c:strCache>
                <c:ptCount val="1"/>
                <c:pt idx="0">
                  <c:v>Estimated Event Day Load (MWh/hour)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Table!$D$11:$D$34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Table!$F$11:$F$34</c:f>
              <c:numCache>
                <c:formatCode>#,##0.0</c:formatCode>
                <c:ptCount val="24"/>
                <c:pt idx="0">
                  <c:v>9.6881383800000016</c:v>
                </c:pt>
                <c:pt idx="1">
                  <c:v>9.5254866000000007</c:v>
                </c:pt>
                <c:pt idx="2">
                  <c:v>9.672659460000002</c:v>
                </c:pt>
                <c:pt idx="3">
                  <c:v>10.43815635</c:v>
                </c:pt>
                <c:pt idx="4">
                  <c:v>11.41136865</c:v>
                </c:pt>
                <c:pt idx="5">
                  <c:v>13.60141011</c:v>
                </c:pt>
                <c:pt idx="6">
                  <c:v>14.955427440000001</c:v>
                </c:pt>
                <c:pt idx="7">
                  <c:v>17.538426900000001</c:v>
                </c:pt>
                <c:pt idx="8">
                  <c:v>19.283618700000002</c:v>
                </c:pt>
                <c:pt idx="9">
                  <c:v>21.598172099999999</c:v>
                </c:pt>
                <c:pt idx="10">
                  <c:v>22.2797439</c:v>
                </c:pt>
                <c:pt idx="11">
                  <c:v>23.5043091</c:v>
                </c:pt>
                <c:pt idx="12">
                  <c:v>24.600846600000001</c:v>
                </c:pt>
                <c:pt idx="13">
                  <c:v>20.800628100000001</c:v>
                </c:pt>
                <c:pt idx="14">
                  <c:v>20.648609100000002</c:v>
                </c:pt>
                <c:pt idx="15">
                  <c:v>20.801551500000002</c:v>
                </c:pt>
                <c:pt idx="16">
                  <c:v>21.295314000000001</c:v>
                </c:pt>
                <c:pt idx="17">
                  <c:v>21.441348000000001</c:v>
                </c:pt>
                <c:pt idx="18">
                  <c:v>25.306221600000001</c:v>
                </c:pt>
                <c:pt idx="19">
                  <c:v>22.972379400000001</c:v>
                </c:pt>
                <c:pt idx="20">
                  <c:v>18.472497300000004</c:v>
                </c:pt>
                <c:pt idx="21">
                  <c:v>14.15096649</c:v>
                </c:pt>
                <c:pt idx="22">
                  <c:v>11.29754934</c:v>
                </c:pt>
                <c:pt idx="23">
                  <c:v>11.21949468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A9-4B45-B4E5-D57DA9707C00}"/>
            </c:ext>
          </c:extLst>
        </c:ser>
        <c:ser>
          <c:idx val="2"/>
          <c:order val="1"/>
          <c:tx>
            <c:strRef>
              <c:f>Table!$E$8</c:f>
              <c:strCache>
                <c:ptCount val="1"/>
                <c:pt idx="0">
                  <c:v>Estimated Reference Load (MWh/hour)</c:v>
                </c:pt>
              </c:strCache>
            </c:strRef>
          </c:tx>
          <c:spPr>
            <a:ln w="38100" cap="rnd">
              <a:solidFill>
                <a:schemeClr val="accent5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Table!$D$11:$D$34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Table!$E$11:$E$34</c:f>
              <c:numCache>
                <c:formatCode>#,##0.0</c:formatCode>
                <c:ptCount val="24"/>
                <c:pt idx="0">
                  <c:v>9.6697422000000017</c:v>
                </c:pt>
                <c:pt idx="1">
                  <c:v>9.5372462700000007</c:v>
                </c:pt>
                <c:pt idx="2">
                  <c:v>9.8530251300000007</c:v>
                </c:pt>
                <c:pt idx="3">
                  <c:v>10.51919496</c:v>
                </c:pt>
                <c:pt idx="4">
                  <c:v>11.467051380000001</c:v>
                </c:pt>
                <c:pt idx="5">
                  <c:v>13.740925590000002</c:v>
                </c:pt>
                <c:pt idx="6">
                  <c:v>15.187804470000001</c:v>
                </c:pt>
                <c:pt idx="7">
                  <c:v>17.470659600000001</c:v>
                </c:pt>
                <c:pt idx="8">
                  <c:v>18.995723100000003</c:v>
                </c:pt>
                <c:pt idx="9">
                  <c:v>21.066430499999999</c:v>
                </c:pt>
                <c:pt idx="10">
                  <c:v>21.8658897</c:v>
                </c:pt>
                <c:pt idx="11">
                  <c:v>22.682790900000001</c:v>
                </c:pt>
                <c:pt idx="12">
                  <c:v>23.356770300000004</c:v>
                </c:pt>
                <c:pt idx="13">
                  <c:v>23.687723699999999</c:v>
                </c:pt>
                <c:pt idx="14">
                  <c:v>23.535704700000004</c:v>
                </c:pt>
                <c:pt idx="15">
                  <c:v>23.993010000000002</c:v>
                </c:pt>
                <c:pt idx="16">
                  <c:v>24.604659900000001</c:v>
                </c:pt>
                <c:pt idx="17">
                  <c:v>25.002491400000004</c:v>
                </c:pt>
                <c:pt idx="18">
                  <c:v>24.843923100000001</c:v>
                </c:pt>
                <c:pt idx="19">
                  <c:v>23.185890000000004</c:v>
                </c:pt>
                <c:pt idx="20">
                  <c:v>18.744062400000001</c:v>
                </c:pt>
                <c:pt idx="21">
                  <c:v>14.067622800000002</c:v>
                </c:pt>
                <c:pt idx="22">
                  <c:v>10.96334352</c:v>
                </c:pt>
                <c:pt idx="23">
                  <c:v>10.885288860000001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A9-4B45-B4E5-D57DA9707C00}"/>
            </c:ext>
          </c:extLst>
        </c:ser>
        <c:ser>
          <c:idx val="1"/>
          <c:order val="4"/>
          <c:tx>
            <c:strRef>
              <c:f>Table!$G$8</c:f>
              <c:strCache>
                <c:ptCount val="1"/>
                <c:pt idx="0">
                  <c:v>Estimated Load Impact (MWh/hour)</c:v>
                </c:pt>
              </c:strCache>
            </c:strRef>
          </c:tx>
          <c:spPr>
            <a:ln w="28575" cap="rnd">
              <a:solidFill>
                <a:srgbClr val="1A1D5D"/>
              </a:solidFill>
              <a:round/>
            </a:ln>
            <a:effectLst/>
          </c:spPr>
          <c:marker>
            <c:symbol val="none"/>
          </c:marker>
          <c:xVal>
            <c:numRef>
              <c:f>Table!$D$11:$D$34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Table!$G$11:$G$34</c:f>
              <c:numCache>
                <c:formatCode>#,##0.0</c:formatCode>
                <c:ptCount val="24"/>
                <c:pt idx="0">
                  <c:v>-1.8396179999999873E-2</c:v>
                </c:pt>
                <c:pt idx="1">
                  <c:v>1.175967E-2</c:v>
                </c:pt>
                <c:pt idx="2">
                  <c:v>0.1803656699999987</c:v>
                </c:pt>
                <c:pt idx="3">
                  <c:v>8.1038610000000233E-2</c:v>
                </c:pt>
                <c:pt idx="4">
                  <c:v>5.5682730000000902E-2</c:v>
                </c:pt>
                <c:pt idx="5">
                  <c:v>0.1395154800000018</c:v>
                </c:pt>
                <c:pt idx="6">
                  <c:v>0.23237703000000032</c:v>
                </c:pt>
                <c:pt idx="7">
                  <c:v>-6.7767299999999864E-2</c:v>
                </c:pt>
                <c:pt idx="8">
                  <c:v>-0.28789559999999881</c:v>
                </c:pt>
                <c:pt idx="9">
                  <c:v>-0.53174160000000015</c:v>
                </c:pt>
                <c:pt idx="10">
                  <c:v>-0.41385419999999939</c:v>
                </c:pt>
                <c:pt idx="11">
                  <c:v>-0.82151819999999987</c:v>
                </c:pt>
                <c:pt idx="12">
                  <c:v>-1.2440762999999961</c:v>
                </c:pt>
                <c:pt idx="13">
                  <c:v>2.8870955999999985</c:v>
                </c:pt>
                <c:pt idx="14">
                  <c:v>2.8870956000000021</c:v>
                </c:pt>
                <c:pt idx="15">
                  <c:v>3.1914584999999995</c:v>
                </c:pt>
                <c:pt idx="16">
                  <c:v>3.3093459000000003</c:v>
                </c:pt>
                <c:pt idx="17">
                  <c:v>3.5611434000000024</c:v>
                </c:pt>
                <c:pt idx="18">
                  <c:v>-0.46229849999999928</c:v>
                </c:pt>
                <c:pt idx="19">
                  <c:v>0.21351060000000288</c:v>
                </c:pt>
                <c:pt idx="20">
                  <c:v>0.27156509999999656</c:v>
                </c:pt>
                <c:pt idx="21">
                  <c:v>-8.334368999999775E-2</c:v>
                </c:pt>
                <c:pt idx="22">
                  <c:v>-0.33420581999999932</c:v>
                </c:pt>
                <c:pt idx="23">
                  <c:v>-0.33420581999999932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48-4591-A7F8-1CCAF98A9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163472"/>
        <c:axId val="372164032"/>
      </c:scatterChart>
      <c:scatterChart>
        <c:scatterStyle val="smoothMarker"/>
        <c:varyColors val="0"/>
        <c:ser>
          <c:idx val="3"/>
          <c:order val="2"/>
          <c:tx>
            <c:v>Hour Start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2.5</c:v>
                </c:pt>
              </c:numLit>
            </c:plus>
            <c:minus>
              <c:numLit>
                <c:formatCode>General</c:formatCode>
                <c:ptCount val="1"/>
                <c:pt idx="0">
                  <c:v>2.5</c:v>
                </c:pt>
              </c:numLit>
            </c:minus>
            <c:spPr>
              <a:noFill/>
              <a:ln w="12700" cap="flat" cmpd="sng" algn="ctr">
                <a:solidFill>
                  <a:schemeClr val="bg1">
                    <a:lumMod val="50000"/>
                  </a:schemeClr>
                </a:solidFill>
                <a:prstDash val="dash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Table!$F$6</c:f>
              <c:numCache>
                <c:formatCode>#,##0</c:formatCode>
                <c:ptCount val="1"/>
                <c:pt idx="0">
                  <c:v>14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F0A9-4B45-B4E5-D57DA9707C00}"/>
            </c:ext>
          </c:extLst>
        </c:ser>
        <c:ser>
          <c:idx val="4"/>
          <c:order val="3"/>
          <c:tx>
            <c:v>Hour End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2.5</c:v>
                </c:pt>
              </c:numLit>
            </c:plus>
            <c:minus>
              <c:numLit>
                <c:formatCode>General</c:formatCode>
                <c:ptCount val="1"/>
                <c:pt idx="0">
                  <c:v>2.5</c:v>
                </c:pt>
              </c:numLit>
            </c:minus>
            <c:spPr>
              <a:noFill/>
              <a:ln w="12700" cap="flat" cmpd="sng" algn="ctr">
                <a:solidFill>
                  <a:schemeClr val="bg1">
                    <a:lumMod val="50000"/>
                  </a:schemeClr>
                </a:solidFill>
                <a:prstDash val="dash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Table!$H$6</c:f>
              <c:numCache>
                <c:formatCode>#,##0</c:formatCode>
                <c:ptCount val="1"/>
                <c:pt idx="0">
                  <c:v>18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F0A9-4B45-B4E5-D57DA9707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165152"/>
        <c:axId val="372164592"/>
      </c:scatterChart>
      <c:valAx>
        <c:axId val="372163472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Hour-Ending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164032"/>
        <c:crosses val="autoZero"/>
        <c:crossBetween val="midCat"/>
        <c:majorUnit val="1"/>
      </c:valAx>
      <c:valAx>
        <c:axId val="3721640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strRef>
              <c:f>Table!$A$1</c:f>
              <c:strCache>
                <c:ptCount val="1"/>
                <c:pt idx="0">
                  <c:v>MW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163472"/>
        <c:crosses val="autoZero"/>
        <c:crossBetween val="midCat"/>
      </c:valAx>
      <c:valAx>
        <c:axId val="372164592"/>
        <c:scaling>
          <c:orientation val="minMax"/>
          <c:max val="2.5"/>
          <c:min val="0"/>
        </c:scaling>
        <c:delete val="0"/>
        <c:axPos val="r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165152"/>
        <c:crosses val="max"/>
        <c:crossBetween val="midCat"/>
      </c:valAx>
      <c:valAx>
        <c:axId val="372165152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372164592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55818877803149902"/>
          <c:y val="1.7118309929295302E-2"/>
          <c:w val="0.39760044934249145"/>
          <c:h val="8.8681943615953635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190499</xdr:rowOff>
    </xdr:from>
    <xdr:to>
      <xdr:col>2</xdr:col>
      <xdr:colOff>2247899</xdr:colOff>
      <xdr:row>38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1:O41"/>
  <sheetViews>
    <sheetView tabSelected="1" topLeftCell="A2" zoomScale="85" zoomScaleNormal="85" workbookViewId="0">
      <selection activeCell="A2" sqref="A2"/>
    </sheetView>
  </sheetViews>
  <sheetFormatPr defaultColWidth="9.140625" defaultRowHeight="15" customHeight="1" x14ac:dyDescent="0.25"/>
  <cols>
    <col min="1" max="1" width="29" style="2" customWidth="1"/>
    <col min="2" max="2" width="36.28515625" style="2" customWidth="1"/>
    <col min="3" max="3" width="34" style="2" customWidth="1"/>
    <col min="4" max="13" width="15.7109375" style="2" customWidth="1"/>
    <col min="14" max="16384" width="9.140625" style="2"/>
  </cols>
  <sheetData>
    <row r="1" spans="1:15" ht="15" customHeight="1" thickBot="1" x14ac:dyDescent="0.3">
      <c r="A1" s="15" t="str">
        <f>IF(ResultType="Aggregate Impact","MW","kW")</f>
        <v>MW</v>
      </c>
      <c r="B1" s="3"/>
      <c r="I1" s="15">
        <v>10</v>
      </c>
      <c r="J1" s="15">
        <v>30</v>
      </c>
      <c r="K1" s="15">
        <v>50</v>
      </c>
      <c r="L1" s="15">
        <v>70</v>
      </c>
      <c r="M1" s="15">
        <v>90</v>
      </c>
    </row>
    <row r="2" spans="1:15" ht="15" customHeight="1" thickBot="1" x14ac:dyDescent="0.3">
      <c r="A2" s="4" t="s">
        <v>0</v>
      </c>
      <c r="B2" s="6" t="s">
        <v>132</v>
      </c>
      <c r="G2" s="7"/>
    </row>
    <row r="3" spans="1:15" ht="15" customHeight="1" thickBot="1" x14ac:dyDescent="0.3">
      <c r="A3" s="5" t="s">
        <v>1</v>
      </c>
      <c r="B3" s="6" t="s">
        <v>127</v>
      </c>
      <c r="E3" s="18"/>
      <c r="G3" s="7"/>
    </row>
    <row r="4" spans="1:15" ht="15" customHeight="1" thickBot="1" x14ac:dyDescent="0.3">
      <c r="A4" s="5" t="s">
        <v>2</v>
      </c>
      <c r="B4" s="1" t="s">
        <v>119</v>
      </c>
      <c r="E4" s="17"/>
      <c r="G4" s="16"/>
      <c r="I4" s="20"/>
      <c r="J4" s="20"/>
      <c r="K4" s="20"/>
      <c r="L4" s="20"/>
      <c r="M4" s="20"/>
    </row>
    <row r="5" spans="1:15" ht="15" customHeight="1" thickBot="1" x14ac:dyDescent="0.3">
      <c r="A5" s="5" t="s">
        <v>3</v>
      </c>
      <c r="B5" s="8" t="s">
        <v>109</v>
      </c>
      <c r="D5" s="22"/>
      <c r="E5" s="5" t="s">
        <v>77</v>
      </c>
      <c r="F5" s="23">
        <f>AVERAGEIFS(Enrollment!$C:$C,Enrollment!$A:$A,ForecastYr,Enrollment!$B:$B,VLOOKUP(DR_Program,dropdown_menus!$A$2:$B$3,2,FALSE)&amp;IF(NoticeGroup="Day Ahead","-DA",IF(NoticeGroup="Day Of","-DO","-DO including new TI")))</f>
        <v>171</v>
      </c>
      <c r="I5" s="20"/>
      <c r="J5" s="20"/>
      <c r="K5" s="20"/>
      <c r="L5" s="20"/>
      <c r="M5" s="20"/>
    </row>
    <row r="6" spans="1:15" ht="15" customHeight="1" x14ac:dyDescent="0.25">
      <c r="A6" s="5"/>
      <c r="E6" s="25" t="s">
        <v>83</v>
      </c>
      <c r="F6" s="24">
        <f>IF(LEFT(DayType,3)="Typ",14,IF(OR(VLOOKUP(DayType,dropdown_menus!$E$1:$F$8,2,FALSE)&lt;4,VLOOKUP(DayType,dropdown_menus!$E$1:$F$8,2,FALSE)&gt;10),17,14))</f>
        <v>14</v>
      </c>
      <c r="G6" s="24" t="s">
        <v>118</v>
      </c>
      <c r="H6" s="24">
        <f>IF(LEFT(DayType,3)="Typ",18,IF(OR(VLOOKUP(DayType,dropdown_menus!$E$1:$F$8,2,FALSE)&lt;4,VLOOKUP(DayType,dropdown_menus!$E$1:$F$8,2,FALSE)&gt;10),21,18))</f>
        <v>18</v>
      </c>
      <c r="I6" s="24"/>
    </row>
    <row r="7" spans="1:15" ht="15" customHeight="1" thickBot="1" x14ac:dyDescent="0.3">
      <c r="A7" s="5"/>
      <c r="D7" s="27"/>
      <c r="E7" s="27"/>
      <c r="F7" s="27"/>
      <c r="G7" s="27"/>
      <c r="H7" s="27"/>
      <c r="I7" s="27"/>
      <c r="J7" s="27"/>
      <c r="K7" s="27"/>
      <c r="L7" s="27"/>
    </row>
    <row r="8" spans="1:15" ht="24.75" customHeight="1" x14ac:dyDescent="0.25">
      <c r="D8" s="30" t="s">
        <v>5</v>
      </c>
      <c r="E8" s="28" t="str">
        <f>"Estimated Reference Load ("&amp;IF(ResultType="Aggregate Impact","MWh","kWh")&amp;"/hour)"</f>
        <v>Estimated Reference Load (MWh/hour)</v>
      </c>
      <c r="F8" s="28" t="str">
        <f>"Estimated Event Day Load ("&amp;IF(ResultType="Aggregate Impact","MWh","kWh")&amp;"/hour)"</f>
        <v>Estimated Event Day Load (MWh/hour)</v>
      </c>
      <c r="G8" s="28" t="str">
        <f>"Estimated Load Impact ("&amp;IF(ResultType="Aggregate Impact","MWh","kWh")&amp;"/hour)"</f>
        <v>Estimated Load Impact (MWh/hour)</v>
      </c>
      <c r="H8" s="28" t="s">
        <v>14</v>
      </c>
      <c r="I8" s="30" t="str">
        <f>"Uncertainty Adjusted Impact ("&amp;IF(ResultType="Aggregate Impact","MWh/hr)- Percentiles","kWh/hr)- Percentiles")</f>
        <v>Uncertainty Adjusted Impact (MWh/hr)- Percentiles</v>
      </c>
      <c r="J8" s="30"/>
      <c r="K8" s="30"/>
      <c r="L8" s="30"/>
      <c r="M8" s="30"/>
    </row>
    <row r="9" spans="1:15" ht="24.75" customHeight="1" thickBot="1" x14ac:dyDescent="0.3">
      <c r="D9" s="31"/>
      <c r="E9" s="29"/>
      <c r="F9" s="29"/>
      <c r="G9" s="29"/>
      <c r="H9" s="29"/>
      <c r="I9" s="31"/>
      <c r="J9" s="31"/>
      <c r="K9" s="31"/>
      <c r="L9" s="31"/>
      <c r="M9" s="31"/>
    </row>
    <row r="10" spans="1:15" ht="15" customHeight="1" thickBot="1" x14ac:dyDescent="0.25">
      <c r="A10" s="4" t="s">
        <v>76</v>
      </c>
      <c r="B10" s="6">
        <v>2018</v>
      </c>
      <c r="D10" s="31"/>
      <c r="E10" s="29"/>
      <c r="F10" s="29"/>
      <c r="G10" s="29"/>
      <c r="H10" s="29"/>
      <c r="I10" s="10" t="s">
        <v>6</v>
      </c>
      <c r="J10" s="10" t="s">
        <v>7</v>
      </c>
      <c r="K10" s="10" t="s">
        <v>8</v>
      </c>
      <c r="L10" s="10" t="s">
        <v>9</v>
      </c>
      <c r="M10" s="10" t="s">
        <v>10</v>
      </c>
    </row>
    <row r="11" spans="1:15" ht="15" customHeight="1" thickBot="1" x14ac:dyDescent="0.3">
      <c r="A11" s="4" t="s">
        <v>73</v>
      </c>
      <c r="B11" s="6" t="s">
        <v>135</v>
      </c>
      <c r="D11" s="11">
        <v>1</v>
      </c>
      <c r="E11" s="12">
        <f ca="1">IFERROR(AVERAGEIFS(OFFSET(Data_ex_Ante!$A:$A, 0, MATCH("cfyhat"&amp;Table!$D11,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9.6697422000000017</v>
      </c>
      <c r="F11" s="12">
        <f ca="1">IFERROR(AVERAGEIFS(OFFSET(Data_ex_Ante!$A:$A, 0, MATCH("yhat"&amp;Table!$D11,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9.6881383800000016</v>
      </c>
      <c r="G11" s="12">
        <f t="shared" ref="G11" ca="1" si="0">E11-F11</f>
        <v>-1.8396179999999873E-2</v>
      </c>
      <c r="H11" s="12">
        <f ca="1">IFERROR(AVERAGEIFS(OFFSET(Data_ex_Ante!$A:$A, 0, MATCH("temp"&amp;Table!$D11,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69.904200000000003</v>
      </c>
      <c r="I11" s="12">
        <f ca="1">IFERROR($G11+SQRT(AVERAGEIFS(OFFSET(Data_ex_Ante!$A:$A, 0, MATCH("v_impact"&amp;Table!$D11,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-0.12740149301165535</v>
      </c>
      <c r="J11" s="12">
        <f ca="1">IFERROR($G11+SQRT(AVERAGEIFS(OFFSET(Data_ex_Ante!$A:$A, 0, MATCH("v_impact"&amp;Table!$D11,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-6.3000270516577098E-2</v>
      </c>
      <c r="K11" s="12">
        <f ca="1">IFERROR($G11+SQRT(AVERAGEIFS(OFFSET(Data_ex_Ante!$A:$A, 0, MATCH("v_impact"&amp;Table!$D11,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-1.8396179999999873E-2</v>
      </c>
      <c r="L11" s="12">
        <f ca="1">IFERROR($G11+SQRT(AVERAGEIFS(OFFSET(Data_ex_Ante!$A:$A, 0, MATCH("v_impact"&amp;Table!$D11,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2.6207910516577344E-2</v>
      </c>
      <c r="M11" s="12">
        <f ca="1">IFERROR($G11+SQRT(AVERAGEIFS(OFFSET(Data_ex_Ante!$A:$A, 0, MATCH("v_impact"&amp;Table!$D11,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9.0609133011655602E-2</v>
      </c>
      <c r="O11" s="18"/>
    </row>
    <row r="12" spans="1:15" ht="15" customHeight="1" thickBot="1" x14ac:dyDescent="0.3">
      <c r="A12" s="4" t="s">
        <v>78</v>
      </c>
      <c r="B12" s="6" t="s">
        <v>4</v>
      </c>
      <c r="D12" s="11">
        <v>2</v>
      </c>
      <c r="E12" s="12">
        <f ca="1">IFERROR(AVERAGEIFS(OFFSET(Data_ex_Ante!$A:$A, 0, MATCH("cfyhat"&amp;Table!$D12,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9.5372462700000007</v>
      </c>
      <c r="F12" s="12">
        <f ca="1">IFERROR(AVERAGEIFS(OFFSET(Data_ex_Ante!$A:$A, 0, MATCH("yhat"&amp;Table!$D12,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9.5254866000000007</v>
      </c>
      <c r="G12" s="12">
        <f t="shared" ref="G12:G34" ca="1" si="1">E12-F12</f>
        <v>1.175967E-2</v>
      </c>
      <c r="H12" s="12">
        <f ca="1">IFERROR(AVERAGEIFS(OFFSET(Data_ex_Ante!$A:$A, 0, MATCH("temp"&amp;Table!$D12,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69.654200000000003</v>
      </c>
      <c r="I12" s="12">
        <f ca="1">IFERROR($G12+SQRT(AVERAGEIFS(OFFSET(Data_ex_Ante!$A:$A, 0, MATCH("v_impact"&amp;Table!$D12,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-9.56595439544356E-2</v>
      </c>
      <c r="J12" s="12">
        <f ca="1">IFERROR($G12+SQRT(AVERAGEIFS(OFFSET(Data_ex_Ante!$A:$A, 0, MATCH("v_impact"&amp;Table!$D12,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-3.2195401638855835E-2</v>
      </c>
      <c r="K12" s="12">
        <f ca="1">IFERROR($G12+SQRT(AVERAGEIFS(OFFSET(Data_ex_Ante!$A:$A, 0, MATCH("v_impact"&amp;Table!$D12,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1.175967E-2</v>
      </c>
      <c r="L12" s="12">
        <f ca="1">IFERROR($G12+SQRT(AVERAGEIFS(OFFSET(Data_ex_Ante!$A:$A, 0, MATCH("v_impact"&amp;Table!$D12,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5.5714741638855821E-2</v>
      </c>
      <c r="M12" s="12">
        <f ca="1">IFERROR($G12+SQRT(AVERAGEIFS(OFFSET(Data_ex_Ante!$A:$A, 0, MATCH("v_impact"&amp;Table!$D12,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0.1191788839544356</v>
      </c>
    </row>
    <row r="13" spans="1:15" ht="15" customHeight="1" thickBot="1" x14ac:dyDescent="0.3">
      <c r="A13" s="4" t="s">
        <v>79</v>
      </c>
      <c r="B13" s="6" t="s">
        <v>165</v>
      </c>
      <c r="D13" s="11">
        <v>3</v>
      </c>
      <c r="E13" s="12">
        <f ca="1">IFERROR(AVERAGEIFS(OFFSET(Data_ex_Ante!$A:$A, 0, MATCH("cfyhat"&amp;Table!$D13,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9.8530251300000007</v>
      </c>
      <c r="F13" s="12">
        <f ca="1">IFERROR(AVERAGEIFS(OFFSET(Data_ex_Ante!$A:$A, 0, MATCH("yhat"&amp;Table!$D13,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9.672659460000002</v>
      </c>
      <c r="G13" s="12">
        <f t="shared" ca="1" si="1"/>
        <v>0.1803656699999987</v>
      </c>
      <c r="H13" s="12">
        <f ca="1">IFERROR(AVERAGEIFS(OFFSET(Data_ex_Ante!$A:$A, 0, MATCH("temp"&amp;Table!$D13,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69.112070000000003</v>
      </c>
      <c r="I13" s="12">
        <f ca="1">IFERROR($G13+SQRT(AVERAGEIFS(OFFSET(Data_ex_Ante!$A:$A, 0, MATCH("v_impact"&amp;Table!$D13,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7.8583627780257168E-2</v>
      </c>
      <c r="J13" s="12">
        <f ca="1">IFERROR($G13+SQRT(AVERAGEIFS(OFFSET(Data_ex_Ante!$A:$A, 0, MATCH("v_impact"&amp;Table!$D13,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0.13871728334157954</v>
      </c>
      <c r="K13" s="12">
        <f ca="1">IFERROR($G13+SQRT(AVERAGEIFS(OFFSET(Data_ex_Ante!$A:$A, 0, MATCH("v_impact"&amp;Table!$D13,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0.1803656699999987</v>
      </c>
      <c r="L13" s="12">
        <f ca="1">IFERROR($G13+SQRT(AVERAGEIFS(OFFSET(Data_ex_Ante!$A:$A, 0, MATCH("v_impact"&amp;Table!$D13,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0.22201405665841784</v>
      </c>
      <c r="M13" s="12">
        <f ca="1">IFERROR($G13+SQRT(AVERAGEIFS(OFFSET(Data_ex_Ante!$A:$A, 0, MATCH("v_impact"&amp;Table!$D13,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0.28214771221974022</v>
      </c>
    </row>
    <row r="14" spans="1:15" ht="15" customHeight="1" x14ac:dyDescent="0.25">
      <c r="D14" s="11">
        <v>4</v>
      </c>
      <c r="E14" s="12">
        <f ca="1">IFERROR(AVERAGEIFS(OFFSET(Data_ex_Ante!$A:$A, 0, MATCH("cfyhat"&amp;Table!$D14,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10.51919496</v>
      </c>
      <c r="F14" s="12">
        <f ca="1">IFERROR(AVERAGEIFS(OFFSET(Data_ex_Ante!$A:$A, 0, MATCH("yhat"&amp;Table!$D14,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10.43815635</v>
      </c>
      <c r="G14" s="12">
        <f t="shared" ca="1" si="1"/>
        <v>8.1038610000000233E-2</v>
      </c>
      <c r="H14" s="12">
        <f ca="1">IFERROR(AVERAGEIFS(OFFSET(Data_ex_Ante!$A:$A, 0, MATCH("temp"&amp;Table!$D14,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68.906109999999998</v>
      </c>
      <c r="I14" s="12">
        <f ca="1">IFERROR($G14+SQRT(AVERAGEIFS(OFFSET(Data_ex_Ante!$A:$A, 0, MATCH("v_impact"&amp;Table!$D14,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-1.288884738125301E-2</v>
      </c>
      <c r="J14" s="12">
        <f ca="1">IFERROR($G14+SQRT(AVERAGEIFS(OFFSET(Data_ex_Ante!$A:$A, 0, MATCH("v_impact"&amp;Table!$D14,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4.2604255790335256E-2</v>
      </c>
      <c r="K14" s="12">
        <f ca="1">IFERROR($G14+SQRT(AVERAGEIFS(OFFSET(Data_ex_Ante!$A:$A, 0, MATCH("v_impact"&amp;Table!$D14,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8.1038610000000233E-2</v>
      </c>
      <c r="L14" s="12">
        <f ca="1">IFERROR($G14+SQRT(AVERAGEIFS(OFFSET(Data_ex_Ante!$A:$A, 0, MATCH("v_impact"&amp;Table!$D14,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0.1194729642096652</v>
      </c>
      <c r="M14" s="12">
        <f ca="1">IFERROR($G14+SQRT(AVERAGEIFS(OFFSET(Data_ex_Ante!$A:$A, 0, MATCH("v_impact"&amp;Table!$D14,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0.17496606738125348</v>
      </c>
    </row>
    <row r="15" spans="1:15" ht="15" customHeight="1" x14ac:dyDescent="0.25">
      <c r="D15" s="11">
        <v>5</v>
      </c>
      <c r="E15" s="12">
        <f ca="1">IFERROR(AVERAGEIFS(OFFSET(Data_ex_Ante!$A:$A, 0, MATCH("cfyhat"&amp;Table!$D15,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11.467051380000001</v>
      </c>
      <c r="F15" s="12">
        <f ca="1">IFERROR(AVERAGEIFS(OFFSET(Data_ex_Ante!$A:$A, 0, MATCH("yhat"&amp;Table!$D15,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11.41136865</v>
      </c>
      <c r="G15" s="12">
        <f t="shared" ca="1" si="1"/>
        <v>5.5682730000000902E-2</v>
      </c>
      <c r="H15" s="12">
        <f ca="1">IFERROR(AVERAGEIFS(OFFSET(Data_ex_Ante!$A:$A, 0, MATCH("temp"&amp;Table!$D15,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68.865899999999996</v>
      </c>
      <c r="I15" s="12">
        <f ca="1">IFERROR($G15+SQRT(AVERAGEIFS(OFFSET(Data_ex_Ante!$A:$A, 0, MATCH("v_impact"&amp;Table!$D15,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-5.6896722398061317E-2</v>
      </c>
      <c r="J15" s="12">
        <f ca="1">IFERROR($G15+SQRT(AVERAGEIFS(OFFSET(Data_ex_Ante!$A:$A, 0, MATCH("v_impact"&amp;Table!$D15,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9.6161306175200148E-3</v>
      </c>
      <c r="K15" s="12">
        <f ca="1">IFERROR($G15+SQRT(AVERAGEIFS(OFFSET(Data_ex_Ante!$A:$A, 0, MATCH("v_impact"&amp;Table!$D15,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5.5682730000000902E-2</v>
      </c>
      <c r="L15" s="12">
        <f ca="1">IFERROR($G15+SQRT(AVERAGEIFS(OFFSET(Data_ex_Ante!$A:$A, 0, MATCH("v_impact"&amp;Table!$D15,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0.10174932938248177</v>
      </c>
      <c r="M15" s="12">
        <f ca="1">IFERROR($G15+SQRT(AVERAGEIFS(OFFSET(Data_ex_Ante!$A:$A, 0, MATCH("v_impact"&amp;Table!$D15,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0.16826218239806312</v>
      </c>
    </row>
    <row r="16" spans="1:15" ht="15" customHeight="1" x14ac:dyDescent="0.25">
      <c r="D16" s="11">
        <v>6</v>
      </c>
      <c r="E16" s="12">
        <f ca="1">IFERROR(AVERAGEIFS(OFFSET(Data_ex_Ante!$A:$A, 0, MATCH("cfyhat"&amp;Table!$D16,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13.740925590000002</v>
      </c>
      <c r="F16" s="12">
        <f ca="1">IFERROR(AVERAGEIFS(OFFSET(Data_ex_Ante!$A:$A, 0, MATCH("yhat"&amp;Table!$D16,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13.60141011</v>
      </c>
      <c r="G16" s="12">
        <f t="shared" ca="1" si="1"/>
        <v>0.1395154800000018</v>
      </c>
      <c r="H16" s="12">
        <f ca="1">IFERROR(AVERAGEIFS(OFFSET(Data_ex_Ante!$A:$A, 0, MATCH("temp"&amp;Table!$D16,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68.869739999999993</v>
      </c>
      <c r="I16" s="12">
        <f ca="1">IFERROR($G16+SQRT(AVERAGEIFS(OFFSET(Data_ex_Ante!$A:$A, 0, MATCH("v_impact"&amp;Table!$D16,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2.2051668114101849E-2</v>
      </c>
      <c r="J16" s="12">
        <f ca="1">IFERROR($G16+SQRT(AVERAGEIFS(OFFSET(Data_ex_Ante!$A:$A, 0, MATCH("v_impact"&amp;Table!$D16,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9.1450240306403946E-2</v>
      </c>
      <c r="K16" s="12">
        <f ca="1">IFERROR($G16+SQRT(AVERAGEIFS(OFFSET(Data_ex_Ante!$A:$A, 0, MATCH("v_impact"&amp;Table!$D16,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0.1395154800000018</v>
      </c>
      <c r="L16" s="12">
        <f ca="1">IFERROR($G16+SQRT(AVERAGEIFS(OFFSET(Data_ex_Ante!$A:$A, 0, MATCH("v_impact"&amp;Table!$D16,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0.18758071969359963</v>
      </c>
      <c r="M16" s="12">
        <f ca="1">IFERROR($G16+SQRT(AVERAGEIFS(OFFSET(Data_ex_Ante!$A:$A, 0, MATCH("v_impact"&amp;Table!$D16,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0.25697929188590174</v>
      </c>
    </row>
    <row r="17" spans="4:13" ht="15" customHeight="1" x14ac:dyDescent="0.25">
      <c r="D17" s="11">
        <v>7</v>
      </c>
      <c r="E17" s="12">
        <f ca="1">IFERROR(AVERAGEIFS(OFFSET(Data_ex_Ante!$A:$A, 0, MATCH("cfyhat"&amp;Table!$D17,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15.187804470000001</v>
      </c>
      <c r="F17" s="12">
        <f ca="1">IFERROR(AVERAGEIFS(OFFSET(Data_ex_Ante!$A:$A, 0, MATCH("yhat"&amp;Table!$D17,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14.955427440000001</v>
      </c>
      <c r="G17" s="12">
        <f t="shared" ca="1" si="1"/>
        <v>0.23237703000000032</v>
      </c>
      <c r="H17" s="12">
        <f ca="1">IFERROR(AVERAGEIFS(OFFSET(Data_ex_Ante!$A:$A, 0, MATCH("temp"&amp;Table!$D17,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68.954999999999998</v>
      </c>
      <c r="I17" s="12">
        <f ca="1">IFERROR($G17+SQRT(AVERAGEIFS(OFFSET(Data_ex_Ante!$A:$A, 0, MATCH("v_impact"&amp;Table!$D17,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9.6346768572267788E-2</v>
      </c>
      <c r="J17" s="12">
        <f ca="1">IFERROR($G17+SQRT(AVERAGEIFS(OFFSET(Data_ex_Ante!$A:$A, 0, MATCH("v_impact"&amp;Table!$D17,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0.17671454964853825</v>
      </c>
      <c r="K17" s="12">
        <f ca="1">IFERROR($G17+SQRT(AVERAGEIFS(OFFSET(Data_ex_Ante!$A:$A, 0, MATCH("v_impact"&amp;Table!$D17,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0.23237703000000032</v>
      </c>
      <c r="L17" s="12">
        <f ca="1">IFERROR($G17+SQRT(AVERAGEIFS(OFFSET(Data_ex_Ante!$A:$A, 0, MATCH("v_impact"&amp;Table!$D17,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0.28803951035146236</v>
      </c>
      <c r="M17" s="12">
        <f ca="1">IFERROR($G17+SQRT(AVERAGEIFS(OFFSET(Data_ex_Ante!$A:$A, 0, MATCH("v_impact"&amp;Table!$D17,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0.36840729142773287</v>
      </c>
    </row>
    <row r="18" spans="4:13" ht="15" customHeight="1" x14ac:dyDescent="0.25">
      <c r="D18" s="11">
        <v>8</v>
      </c>
      <c r="E18" s="12">
        <f ca="1">IFERROR(AVERAGEIFS(OFFSET(Data_ex_Ante!$A:$A, 0, MATCH("cfyhat"&amp;Table!$D18,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17.470659600000001</v>
      </c>
      <c r="F18" s="12">
        <f ca="1">IFERROR(AVERAGEIFS(OFFSET(Data_ex_Ante!$A:$A, 0, MATCH("yhat"&amp;Table!$D18,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17.538426900000001</v>
      </c>
      <c r="G18" s="12">
        <f t="shared" ca="1" si="1"/>
        <v>-6.7767299999999864E-2</v>
      </c>
      <c r="H18" s="12">
        <f ca="1">IFERROR(AVERAGEIFS(OFFSET(Data_ex_Ante!$A:$A, 0, MATCH("temp"&amp;Table!$D18,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69.496170000000006</v>
      </c>
      <c r="I18" s="12">
        <f ca="1">IFERROR($G18+SQRT(AVERAGEIFS(OFFSET(Data_ex_Ante!$A:$A, 0, MATCH("v_impact"&amp;Table!$D18,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-0.19860382707789129</v>
      </c>
      <c r="J18" s="12">
        <f ca="1">IFERROR($G18+SQRT(AVERAGEIFS(OFFSET(Data_ex_Ante!$A:$A, 0, MATCH("v_impact"&amp;Table!$D18,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-0.12130454635452273</v>
      </c>
      <c r="K18" s="12">
        <f ca="1">IFERROR($G18+SQRT(AVERAGEIFS(OFFSET(Data_ex_Ante!$A:$A, 0, MATCH("v_impact"&amp;Table!$D18,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-6.7767299999999864E-2</v>
      </c>
      <c r="L18" s="12">
        <f ca="1">IFERROR($G18+SQRT(AVERAGEIFS(OFFSET(Data_ex_Ante!$A:$A, 0, MATCH("v_impact"&amp;Table!$D18,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-1.4230053645477019E-2</v>
      </c>
      <c r="M18" s="12">
        <f ca="1">IFERROR($G18+SQRT(AVERAGEIFS(OFFSET(Data_ex_Ante!$A:$A, 0, MATCH("v_impact"&amp;Table!$D18,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6.306922707789156E-2</v>
      </c>
    </row>
    <row r="19" spans="4:13" ht="15" customHeight="1" x14ac:dyDescent="0.25">
      <c r="D19" s="11">
        <v>9</v>
      </c>
      <c r="E19" s="12">
        <f ca="1">IFERROR(AVERAGEIFS(OFFSET(Data_ex_Ante!$A:$A, 0, MATCH("cfyhat"&amp;Table!$D19,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18.995723100000003</v>
      </c>
      <c r="F19" s="12">
        <f ca="1">IFERROR(AVERAGEIFS(OFFSET(Data_ex_Ante!$A:$A, 0, MATCH("yhat"&amp;Table!$D19,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19.283618700000002</v>
      </c>
      <c r="G19" s="12">
        <f t="shared" ca="1" si="1"/>
        <v>-0.28789559999999881</v>
      </c>
      <c r="H19" s="12">
        <f ca="1">IFERROR(AVERAGEIFS(OFFSET(Data_ex_Ante!$A:$A, 0, MATCH("temp"&amp;Table!$D19,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72.341920000000002</v>
      </c>
      <c r="I19" s="12">
        <f ca="1">IFERROR($G19+SQRT(AVERAGEIFS(OFFSET(Data_ex_Ante!$A:$A, 0, MATCH("v_impact"&amp;Table!$D19,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-0.44399362663530456</v>
      </c>
      <c r="J19" s="12">
        <f ca="1">IFERROR($G19+SQRT(AVERAGEIFS(OFFSET(Data_ex_Ante!$A:$A, 0, MATCH("v_impact"&amp;Table!$D19,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-0.35176964721048459</v>
      </c>
      <c r="K19" s="12">
        <f ca="1">IFERROR($G19+SQRT(AVERAGEIFS(OFFSET(Data_ex_Ante!$A:$A, 0, MATCH("v_impact"&amp;Table!$D19,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-0.28789559999999881</v>
      </c>
      <c r="L19" s="12">
        <f ca="1">IFERROR($G19+SQRT(AVERAGEIFS(OFFSET(Data_ex_Ante!$A:$A, 0, MATCH("v_impact"&amp;Table!$D19,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-0.22402155278951305</v>
      </c>
      <c r="M19" s="12">
        <f ca="1">IFERROR($G19+SQRT(AVERAGEIFS(OFFSET(Data_ex_Ante!$A:$A, 0, MATCH("v_impact"&amp;Table!$D19,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-0.13179757336469305</v>
      </c>
    </row>
    <row r="20" spans="4:13" ht="15" customHeight="1" x14ac:dyDescent="0.25">
      <c r="D20" s="11">
        <v>10</v>
      </c>
      <c r="E20" s="12">
        <f ca="1">IFERROR(AVERAGEIFS(OFFSET(Data_ex_Ante!$A:$A, 0, MATCH("cfyhat"&amp;Table!$D20,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21.066430499999999</v>
      </c>
      <c r="F20" s="12">
        <f ca="1">IFERROR(AVERAGEIFS(OFFSET(Data_ex_Ante!$A:$A, 0, MATCH("yhat"&amp;Table!$D20,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21.598172099999999</v>
      </c>
      <c r="G20" s="12">
        <f t="shared" ca="1" si="1"/>
        <v>-0.53174160000000015</v>
      </c>
      <c r="H20" s="12">
        <f ca="1">IFERROR(AVERAGEIFS(OFFSET(Data_ex_Ante!$A:$A, 0, MATCH("temp"&amp;Table!$D20,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75.940600000000003</v>
      </c>
      <c r="I20" s="12">
        <f ca="1">IFERROR($G20+SQRT(AVERAGEIFS(OFFSET(Data_ex_Ante!$A:$A, 0, MATCH("v_impact"&amp;Table!$D20,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-0.72155379541363462</v>
      </c>
      <c r="J20" s="12">
        <f ca="1">IFERROR($G20+SQRT(AVERAGEIFS(OFFSET(Data_ex_Ante!$A:$A, 0, MATCH("v_impact"&amp;Table!$D20,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-0.60941121179658031</v>
      </c>
      <c r="K20" s="12">
        <f ca="1">IFERROR($G20+SQRT(AVERAGEIFS(OFFSET(Data_ex_Ante!$A:$A, 0, MATCH("v_impact"&amp;Table!$D20,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-0.53174160000000015</v>
      </c>
      <c r="L20" s="12">
        <f ca="1">IFERROR($G20+SQRT(AVERAGEIFS(OFFSET(Data_ex_Ante!$A:$A, 0, MATCH("v_impact"&amp;Table!$D20,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-0.45407198820341999</v>
      </c>
      <c r="M20" s="12">
        <f ca="1">IFERROR($G20+SQRT(AVERAGEIFS(OFFSET(Data_ex_Ante!$A:$A, 0, MATCH("v_impact"&amp;Table!$D20,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-0.34192940458636573</v>
      </c>
    </row>
    <row r="21" spans="4:13" ht="15" customHeight="1" x14ac:dyDescent="0.25">
      <c r="D21" s="11">
        <v>11</v>
      </c>
      <c r="E21" s="12">
        <f ca="1">IFERROR(AVERAGEIFS(OFFSET(Data_ex_Ante!$A:$A, 0, MATCH("cfyhat"&amp;Table!$D21,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21.8658897</v>
      </c>
      <c r="F21" s="12">
        <f ca="1">IFERROR(AVERAGEIFS(OFFSET(Data_ex_Ante!$A:$A, 0, MATCH("yhat"&amp;Table!$D21,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22.2797439</v>
      </c>
      <c r="G21" s="12">
        <f t="shared" ca="1" si="1"/>
        <v>-0.41385419999999939</v>
      </c>
      <c r="H21" s="12">
        <f ca="1">IFERROR(AVERAGEIFS(OFFSET(Data_ex_Ante!$A:$A, 0, MATCH("temp"&amp;Table!$D21,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80.067989999999995</v>
      </c>
      <c r="I21" s="12">
        <f ca="1">IFERROR($G21+SQRT(AVERAGEIFS(OFFSET(Data_ex_Ante!$A:$A, 0, MATCH("v_impact"&amp;Table!$D21,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-0.59194187084761873</v>
      </c>
      <c r="J21" s="12">
        <f ca="1">IFERROR($G21+SQRT(AVERAGEIFS(OFFSET(Data_ex_Ante!$A:$A, 0, MATCH("v_impact"&amp;Table!$D21,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-0.48672623138001359</v>
      </c>
      <c r="K21" s="12">
        <f ca="1">IFERROR($G21+SQRT(AVERAGEIFS(OFFSET(Data_ex_Ante!$A:$A, 0, MATCH("v_impact"&amp;Table!$D21,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-0.41385419999999939</v>
      </c>
      <c r="L21" s="12">
        <f ca="1">IFERROR($G21+SQRT(AVERAGEIFS(OFFSET(Data_ex_Ante!$A:$A, 0, MATCH("v_impact"&amp;Table!$D21,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-0.3409821686199852</v>
      </c>
      <c r="M21" s="12">
        <f ca="1">IFERROR($G21+SQRT(AVERAGEIFS(OFFSET(Data_ex_Ante!$A:$A, 0, MATCH("v_impact"&amp;Table!$D21,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-0.23576652915238003</v>
      </c>
    </row>
    <row r="22" spans="4:13" ht="15" customHeight="1" x14ac:dyDescent="0.25">
      <c r="D22" s="11">
        <v>12</v>
      </c>
      <c r="E22" s="12">
        <f ca="1">IFERROR(AVERAGEIFS(OFFSET(Data_ex_Ante!$A:$A, 0, MATCH("cfyhat"&amp;Table!$D22,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22.682790900000001</v>
      </c>
      <c r="F22" s="12">
        <f ca="1">IFERROR(AVERAGEIFS(OFFSET(Data_ex_Ante!$A:$A, 0, MATCH("yhat"&amp;Table!$D22,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23.5043091</v>
      </c>
      <c r="G22" s="12">
        <f t="shared" ca="1" si="1"/>
        <v>-0.82151819999999987</v>
      </c>
      <c r="H22" s="12">
        <f ca="1">IFERROR(AVERAGEIFS(OFFSET(Data_ex_Ante!$A:$A, 0, MATCH("temp"&amp;Table!$D22,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83.580500000000001</v>
      </c>
      <c r="I22" s="12">
        <f ca="1">IFERROR($G22+SQRT(AVERAGEIFS(OFFSET(Data_ex_Ante!$A:$A, 0, MATCH("v_impact"&amp;Table!$D22,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-0.99660912384980094</v>
      </c>
      <c r="J22" s="12">
        <f ca="1">IFERROR($G22+SQRT(AVERAGEIFS(OFFSET(Data_ex_Ante!$A:$A, 0, MATCH("v_impact"&amp;Table!$D22,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-0.89316398679933307</v>
      </c>
      <c r="K22" s="12">
        <f ca="1">IFERROR($G22+SQRT(AVERAGEIFS(OFFSET(Data_ex_Ante!$A:$A, 0, MATCH("v_impact"&amp;Table!$D22,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-0.82151819999999987</v>
      </c>
      <c r="L22" s="12">
        <f ca="1">IFERROR($G22+SQRT(AVERAGEIFS(OFFSET(Data_ex_Ante!$A:$A, 0, MATCH("v_impact"&amp;Table!$D22,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-0.74987241320066667</v>
      </c>
      <c r="M22" s="12">
        <f ca="1">IFERROR($G22+SQRT(AVERAGEIFS(OFFSET(Data_ex_Ante!$A:$A, 0, MATCH("v_impact"&amp;Table!$D22,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-0.64642727615019879</v>
      </c>
    </row>
    <row r="23" spans="4:13" ht="15" customHeight="1" x14ac:dyDescent="0.25">
      <c r="D23" s="11">
        <v>13</v>
      </c>
      <c r="E23" s="12">
        <f ca="1">IFERROR(AVERAGEIFS(OFFSET(Data_ex_Ante!$A:$A, 0, MATCH("cfyhat"&amp;Table!$D23,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23.356770300000004</v>
      </c>
      <c r="F23" s="12">
        <f ca="1">IFERROR(AVERAGEIFS(OFFSET(Data_ex_Ante!$A:$A, 0, MATCH("yhat"&amp;Table!$D23,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24.600846600000001</v>
      </c>
      <c r="G23" s="12">
        <f t="shared" ca="1" si="1"/>
        <v>-1.2440762999999961</v>
      </c>
      <c r="H23" s="12">
        <f ca="1">IFERROR(AVERAGEIFS(OFFSET(Data_ex_Ante!$A:$A, 0, MATCH("temp"&amp;Table!$D23,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84.877409999999998</v>
      </c>
      <c r="I23" s="12">
        <f ca="1">IFERROR($G23+SQRT(AVERAGEIFS(OFFSET(Data_ex_Ante!$A:$A, 0, MATCH("v_impact"&amp;Table!$D23,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-1.4079162778008749</v>
      </c>
      <c r="J23" s="12">
        <f ca="1">IFERROR($G23+SQRT(AVERAGEIFS(OFFSET(Data_ex_Ante!$A:$A, 0, MATCH("v_impact"&amp;Table!$D23,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-1.3111182908732575</v>
      </c>
      <c r="K23" s="12">
        <f ca="1">IFERROR($G23+SQRT(AVERAGEIFS(OFFSET(Data_ex_Ante!$A:$A, 0, MATCH("v_impact"&amp;Table!$D23,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-1.2440762999999961</v>
      </c>
      <c r="L23" s="12">
        <f ca="1">IFERROR($G23+SQRT(AVERAGEIFS(OFFSET(Data_ex_Ante!$A:$A, 0, MATCH("v_impact"&amp;Table!$D23,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-1.1770343091267348</v>
      </c>
      <c r="M23" s="12">
        <f ca="1">IFERROR($G23+SQRT(AVERAGEIFS(OFFSET(Data_ex_Ante!$A:$A, 0, MATCH("v_impact"&amp;Table!$D23,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-1.0802363221991174</v>
      </c>
    </row>
    <row r="24" spans="4:13" ht="15" customHeight="1" x14ac:dyDescent="0.25">
      <c r="D24" s="11">
        <v>14</v>
      </c>
      <c r="E24" s="12">
        <f ca="1">IFERROR(AVERAGEIFS(OFFSET(Data_ex_Ante!$A:$A, 0, MATCH("cfyhat"&amp;Table!$D24,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23.687723699999999</v>
      </c>
      <c r="F24" s="12">
        <f ca="1">IFERROR(AVERAGEIFS(OFFSET(Data_ex_Ante!$A:$A, 0, MATCH("yhat"&amp;Table!$D24,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20.800628100000001</v>
      </c>
      <c r="G24" s="12">
        <f t="shared" ca="1" si="1"/>
        <v>2.8870955999999985</v>
      </c>
      <c r="H24" s="12">
        <f ca="1">IFERROR(AVERAGEIFS(OFFSET(Data_ex_Ante!$A:$A, 0, MATCH("temp"&amp;Table!$D24,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84.833370000000002</v>
      </c>
      <c r="I24" s="12">
        <f ca="1">IFERROR($G24+SQRT(AVERAGEIFS(OFFSET(Data_ex_Ante!$A:$A, 0, MATCH("v_impact"&amp;Table!$D24,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2.7166200782967489</v>
      </c>
      <c r="J24" s="12">
        <f ca="1">IFERROR($G24+SQRT(AVERAGEIFS(OFFSET(Data_ex_Ante!$A:$A, 0, MATCH("v_impact"&amp;Table!$D24,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2.817338398347824</v>
      </c>
      <c r="K24" s="12">
        <f ca="1">IFERROR($G24+SQRT(AVERAGEIFS(OFFSET(Data_ex_Ante!$A:$A, 0, MATCH("v_impact"&amp;Table!$D24,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2.8870955999999985</v>
      </c>
      <c r="L24" s="12">
        <f ca="1">IFERROR($G24+SQRT(AVERAGEIFS(OFFSET(Data_ex_Ante!$A:$A, 0, MATCH("v_impact"&amp;Table!$D24,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2.9568528016521731</v>
      </c>
      <c r="M24" s="12">
        <f ca="1">IFERROR($G24+SQRT(AVERAGEIFS(OFFSET(Data_ex_Ante!$A:$A, 0, MATCH("v_impact"&amp;Table!$D24,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3.0575711217032482</v>
      </c>
    </row>
    <row r="25" spans="4:13" ht="15" customHeight="1" x14ac:dyDescent="0.25">
      <c r="D25" s="11">
        <v>15</v>
      </c>
      <c r="E25" s="12">
        <f ca="1">IFERROR(AVERAGEIFS(OFFSET(Data_ex_Ante!$A:$A, 0, MATCH("cfyhat"&amp;Table!$D25,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23.535704700000004</v>
      </c>
      <c r="F25" s="12">
        <f ca="1">IFERROR(AVERAGEIFS(OFFSET(Data_ex_Ante!$A:$A, 0, MATCH("yhat"&amp;Table!$D25,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20.648609100000002</v>
      </c>
      <c r="G25" s="12">
        <f t="shared" ca="1" si="1"/>
        <v>2.8870956000000021</v>
      </c>
      <c r="H25" s="12">
        <f ca="1">IFERROR(AVERAGEIFS(OFFSET(Data_ex_Ante!$A:$A, 0, MATCH("temp"&amp;Table!$D25,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84.45496</v>
      </c>
      <c r="I25" s="12">
        <f ca="1">IFERROR($G25+SQRT(AVERAGEIFS(OFFSET(Data_ex_Ante!$A:$A, 0, MATCH("v_impact"&amp;Table!$D25,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2.7172362070239866</v>
      </c>
      <c r="J25" s="12">
        <f ca="1">IFERROR($G25+SQRT(AVERAGEIFS(OFFSET(Data_ex_Ante!$A:$A, 0, MATCH("v_impact"&amp;Table!$D25,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2.8175905132288377</v>
      </c>
      <c r="K25" s="12">
        <f ca="1">IFERROR($G25+SQRT(AVERAGEIFS(OFFSET(Data_ex_Ante!$A:$A, 0, MATCH("v_impact"&amp;Table!$D25,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2.8870956000000021</v>
      </c>
      <c r="L25" s="12">
        <f ca="1">IFERROR($G25+SQRT(AVERAGEIFS(OFFSET(Data_ex_Ante!$A:$A, 0, MATCH("v_impact"&amp;Table!$D25,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2.9566006867711665</v>
      </c>
      <c r="M25" s="12">
        <f ca="1">IFERROR($G25+SQRT(AVERAGEIFS(OFFSET(Data_ex_Ante!$A:$A, 0, MATCH("v_impact"&amp;Table!$D25,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3.0569549929760176</v>
      </c>
    </row>
    <row r="26" spans="4:13" ht="15" customHeight="1" x14ac:dyDescent="0.25">
      <c r="D26" s="11">
        <v>16</v>
      </c>
      <c r="E26" s="12">
        <f ca="1">IFERROR(AVERAGEIFS(OFFSET(Data_ex_Ante!$A:$A, 0, MATCH("cfyhat"&amp;Table!$D26,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23.993010000000002</v>
      </c>
      <c r="F26" s="12">
        <f ca="1">IFERROR(AVERAGEIFS(OFFSET(Data_ex_Ante!$A:$A, 0, MATCH("yhat"&amp;Table!$D26,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20.801551500000002</v>
      </c>
      <c r="G26" s="12">
        <f t="shared" ca="1" si="1"/>
        <v>3.1914584999999995</v>
      </c>
      <c r="H26" s="12">
        <f ca="1">IFERROR(AVERAGEIFS(OFFSET(Data_ex_Ante!$A:$A, 0, MATCH("temp"&amp;Table!$D26,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84.20017</v>
      </c>
      <c r="I26" s="12">
        <f ca="1">IFERROR($G26+SQRT(AVERAGEIFS(OFFSET(Data_ex_Ante!$A:$A, 0, MATCH("v_impact"&amp;Table!$D26,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3.015667958391111</v>
      </c>
      <c r="J26" s="12">
        <f ca="1">IFERROR($G26+SQRT(AVERAGEIFS(OFFSET(Data_ex_Ante!$A:$A, 0, MATCH("v_impact"&amp;Table!$D26,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3.1195264352845613</v>
      </c>
      <c r="K26" s="12">
        <f ca="1">IFERROR($G26+SQRT(AVERAGEIFS(OFFSET(Data_ex_Ante!$A:$A, 0, MATCH("v_impact"&amp;Table!$D26,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3.1914584999999995</v>
      </c>
      <c r="L26" s="12">
        <f ca="1">IFERROR($G26+SQRT(AVERAGEIFS(OFFSET(Data_ex_Ante!$A:$A, 0, MATCH("v_impact"&amp;Table!$D26,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3.2633905647154378</v>
      </c>
      <c r="M26" s="12">
        <f ca="1">IFERROR($G26+SQRT(AVERAGEIFS(OFFSET(Data_ex_Ante!$A:$A, 0, MATCH("v_impact"&amp;Table!$D26,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3.367249041608888</v>
      </c>
    </row>
    <row r="27" spans="4:13" ht="15" customHeight="1" x14ac:dyDescent="0.25">
      <c r="D27" s="11">
        <v>17</v>
      </c>
      <c r="E27" s="12">
        <f ca="1">IFERROR(AVERAGEIFS(OFFSET(Data_ex_Ante!$A:$A, 0, MATCH("cfyhat"&amp;Table!$D27,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24.604659900000001</v>
      </c>
      <c r="F27" s="12">
        <f ca="1">IFERROR(AVERAGEIFS(OFFSET(Data_ex_Ante!$A:$A, 0, MATCH("yhat"&amp;Table!$D27,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21.295314000000001</v>
      </c>
      <c r="G27" s="12">
        <f t="shared" ca="1" si="1"/>
        <v>3.3093459000000003</v>
      </c>
      <c r="H27" s="12">
        <f ca="1">IFERROR(AVERAGEIFS(OFFSET(Data_ex_Ante!$A:$A, 0, MATCH("temp"&amp;Table!$D27,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83.613039999999998</v>
      </c>
      <c r="I27" s="12">
        <f ca="1">IFERROR($G27+SQRT(AVERAGEIFS(OFFSET(Data_ex_Ante!$A:$A, 0, MATCH("v_impact"&amp;Table!$D27,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3.1407556395197811</v>
      </c>
      <c r="J27" s="12">
        <f ca="1">IFERROR($G27+SQRT(AVERAGEIFS(OFFSET(Data_ex_Ante!$A:$A, 0, MATCH("v_impact"&amp;Table!$D27,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3.2403601319588686</v>
      </c>
      <c r="K27" s="12">
        <f ca="1">IFERROR($G27+SQRT(AVERAGEIFS(OFFSET(Data_ex_Ante!$A:$A, 0, MATCH("v_impact"&amp;Table!$D27,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3.3093459000000003</v>
      </c>
      <c r="L27" s="12">
        <f ca="1">IFERROR($G27+SQRT(AVERAGEIFS(OFFSET(Data_ex_Ante!$A:$A, 0, MATCH("v_impact"&amp;Table!$D27,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3.3783316680411319</v>
      </c>
      <c r="M27" s="12">
        <f ca="1">IFERROR($G27+SQRT(AVERAGEIFS(OFFSET(Data_ex_Ante!$A:$A, 0, MATCH("v_impact"&amp;Table!$D27,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3.4779361604802195</v>
      </c>
    </row>
    <row r="28" spans="4:13" ht="15" customHeight="1" x14ac:dyDescent="0.25">
      <c r="D28" s="11">
        <v>18</v>
      </c>
      <c r="E28" s="12">
        <f ca="1">IFERROR(AVERAGEIFS(OFFSET(Data_ex_Ante!$A:$A, 0, MATCH("cfyhat"&amp;Table!$D28,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25.002491400000004</v>
      </c>
      <c r="F28" s="12">
        <f ca="1">IFERROR(AVERAGEIFS(OFFSET(Data_ex_Ante!$A:$A, 0, MATCH("yhat"&amp;Table!$D28,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21.441348000000001</v>
      </c>
      <c r="G28" s="12">
        <f t="shared" ca="1" si="1"/>
        <v>3.5611434000000024</v>
      </c>
      <c r="H28" s="12">
        <f ca="1">IFERROR(AVERAGEIFS(OFFSET(Data_ex_Ante!$A:$A, 0, MATCH("temp"&amp;Table!$D28,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82.939689999999999</v>
      </c>
      <c r="I28" s="12">
        <f ca="1">IFERROR($G28+SQRT(AVERAGEIFS(OFFSET(Data_ex_Ante!$A:$A, 0, MATCH("v_impact"&amp;Table!$D28,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3.4003549556169279</v>
      </c>
      <c r="J28" s="12">
        <f ca="1">IFERROR($G28+SQRT(AVERAGEIFS(OFFSET(Data_ex_Ante!$A:$A, 0, MATCH("v_impact"&amp;Table!$D28,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3.4953500718663961</v>
      </c>
      <c r="K28" s="12">
        <f ca="1">IFERROR($G28+SQRT(AVERAGEIFS(OFFSET(Data_ex_Ante!$A:$A, 0, MATCH("v_impact"&amp;Table!$D28,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3.5611434000000024</v>
      </c>
      <c r="L28" s="12">
        <f ca="1">IFERROR($G28+SQRT(AVERAGEIFS(OFFSET(Data_ex_Ante!$A:$A, 0, MATCH("v_impact"&amp;Table!$D28,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3.6269367281336087</v>
      </c>
      <c r="M28" s="12">
        <f ca="1">IFERROR($G28+SQRT(AVERAGEIFS(OFFSET(Data_ex_Ante!$A:$A, 0, MATCH("v_impact"&amp;Table!$D28,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3.7219318443830769</v>
      </c>
    </row>
    <row r="29" spans="4:13" ht="15" customHeight="1" x14ac:dyDescent="0.25">
      <c r="D29" s="11">
        <v>19</v>
      </c>
      <c r="E29" s="12">
        <f ca="1">IFERROR(AVERAGEIFS(OFFSET(Data_ex_Ante!$A:$A, 0, MATCH("cfyhat"&amp;Table!$D29,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24.843923100000001</v>
      </c>
      <c r="F29" s="12">
        <f ca="1">IFERROR(AVERAGEIFS(OFFSET(Data_ex_Ante!$A:$A, 0, MATCH("yhat"&amp;Table!$D29,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25.306221600000001</v>
      </c>
      <c r="G29" s="12">
        <f t="shared" ca="1" si="1"/>
        <v>-0.46229849999999928</v>
      </c>
      <c r="H29" s="12">
        <f ca="1">IFERROR(AVERAGEIFS(OFFSET(Data_ex_Ante!$A:$A, 0, MATCH("temp"&amp;Table!$D29,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81.016279999999995</v>
      </c>
      <c r="I29" s="12">
        <f ca="1">IFERROR($G29+SQRT(AVERAGEIFS(OFFSET(Data_ex_Ante!$A:$A, 0, MATCH("v_impact"&amp;Table!$D29,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-0.67707812922444743</v>
      </c>
      <c r="J29" s="12">
        <f ca="1">IFERROR($G29+SQRT(AVERAGEIFS(OFFSET(Data_ex_Ante!$A:$A, 0, MATCH("v_impact"&amp;Table!$D29,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-0.55018458333265141</v>
      </c>
      <c r="K29" s="12">
        <f ca="1">IFERROR($G29+SQRT(AVERAGEIFS(OFFSET(Data_ex_Ante!$A:$A, 0, MATCH("v_impact"&amp;Table!$D29,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-0.46229849999999928</v>
      </c>
      <c r="L29" s="12">
        <f ca="1">IFERROR($G29+SQRT(AVERAGEIFS(OFFSET(Data_ex_Ante!$A:$A, 0, MATCH("v_impact"&amp;Table!$D29,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-0.3744124166673472</v>
      </c>
      <c r="M29" s="12">
        <f ca="1">IFERROR($G29+SQRT(AVERAGEIFS(OFFSET(Data_ex_Ante!$A:$A, 0, MATCH("v_impact"&amp;Table!$D29,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-0.24751887077555113</v>
      </c>
    </row>
    <row r="30" spans="4:13" ht="15" customHeight="1" x14ac:dyDescent="0.25">
      <c r="D30" s="11">
        <v>20</v>
      </c>
      <c r="E30" s="12">
        <f ca="1">IFERROR(AVERAGEIFS(OFFSET(Data_ex_Ante!$A:$A, 0, MATCH("cfyhat"&amp;Table!$D30,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23.185890000000004</v>
      </c>
      <c r="F30" s="12">
        <f ca="1">IFERROR(AVERAGEIFS(OFFSET(Data_ex_Ante!$A:$A, 0, MATCH("yhat"&amp;Table!$D30,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22.972379400000001</v>
      </c>
      <c r="G30" s="12">
        <f t="shared" ca="1" si="1"/>
        <v>0.21351060000000288</v>
      </c>
      <c r="H30" s="12">
        <f ca="1">IFERROR(AVERAGEIFS(OFFSET(Data_ex_Ante!$A:$A, 0, MATCH("temp"&amp;Table!$D30,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78.386970000000005</v>
      </c>
      <c r="I30" s="12">
        <f ca="1">IFERROR($G30+SQRT(AVERAGEIFS(OFFSET(Data_ex_Ante!$A:$A, 0, MATCH("v_impact"&amp;Table!$D30,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-3.8322747419036962E-2</v>
      </c>
      <c r="J30" s="12">
        <f ca="1">IFERROR($G30+SQRT(AVERAGEIFS(OFFSET(Data_ex_Ante!$A:$A, 0, MATCH("v_impact"&amp;Table!$D30,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0.11046243552961219</v>
      </c>
      <c r="K30" s="12">
        <f ca="1">IFERROR($G30+SQRT(AVERAGEIFS(OFFSET(Data_ex_Ante!$A:$A, 0, MATCH("v_impact"&amp;Table!$D30,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0.21351060000000288</v>
      </c>
      <c r="L30" s="12">
        <f ca="1">IFERROR($G30+SQRT(AVERAGEIFS(OFFSET(Data_ex_Ante!$A:$A, 0, MATCH("v_impact"&amp;Table!$D30,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0.31655876447039355</v>
      </c>
      <c r="M30" s="12">
        <f ca="1">IFERROR($G30+SQRT(AVERAGEIFS(OFFSET(Data_ex_Ante!$A:$A, 0, MATCH("v_impact"&amp;Table!$D30,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0.46534394741904272</v>
      </c>
    </row>
    <row r="31" spans="4:13" ht="15" customHeight="1" x14ac:dyDescent="0.25">
      <c r="D31" s="11">
        <v>21</v>
      </c>
      <c r="E31" s="12">
        <f ca="1">IFERROR(AVERAGEIFS(OFFSET(Data_ex_Ante!$A:$A, 0, MATCH("cfyhat"&amp;Table!$D31,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18.744062400000001</v>
      </c>
      <c r="F31" s="12">
        <f ca="1">IFERROR(AVERAGEIFS(OFFSET(Data_ex_Ante!$A:$A, 0, MATCH("yhat"&amp;Table!$D31,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18.472497300000004</v>
      </c>
      <c r="G31" s="12">
        <f t="shared" ca="1" si="1"/>
        <v>0.27156509999999656</v>
      </c>
      <c r="H31" s="12">
        <f ca="1">IFERROR(AVERAGEIFS(OFFSET(Data_ex_Ante!$A:$A, 0, MATCH("temp"&amp;Table!$D31,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74.919579999999996</v>
      </c>
      <c r="I31" s="12">
        <f ca="1">IFERROR($G31+SQRT(AVERAGEIFS(OFFSET(Data_ex_Ante!$A:$A, 0, MATCH("v_impact"&amp;Table!$D31,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6.4023793261441336E-2</v>
      </c>
      <c r="J31" s="12">
        <f ca="1">IFERROR($G31+SQRT(AVERAGEIFS(OFFSET(Data_ex_Ante!$A:$A, 0, MATCH("v_impact"&amp;Table!$D31,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0.18664087955667374</v>
      </c>
      <c r="K31" s="12">
        <f ca="1">IFERROR($G31+SQRT(AVERAGEIFS(OFFSET(Data_ex_Ante!$A:$A, 0, MATCH("v_impact"&amp;Table!$D31,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0.27156509999999656</v>
      </c>
      <c r="L31" s="12">
        <f ca="1">IFERROR($G31+SQRT(AVERAGEIFS(OFFSET(Data_ex_Ante!$A:$A, 0, MATCH("v_impact"&amp;Table!$D31,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0.35648932044331938</v>
      </c>
      <c r="M31" s="12">
        <f ca="1">IFERROR($G31+SQRT(AVERAGEIFS(OFFSET(Data_ex_Ante!$A:$A, 0, MATCH("v_impact"&amp;Table!$D31,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0.47910640673855176</v>
      </c>
    </row>
    <row r="32" spans="4:13" ht="15" customHeight="1" x14ac:dyDescent="0.25">
      <c r="D32" s="11">
        <v>22</v>
      </c>
      <c r="E32" s="12">
        <f ca="1">IFERROR(AVERAGEIFS(OFFSET(Data_ex_Ante!$A:$A, 0, MATCH("cfyhat"&amp;Table!$D32,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14.067622800000002</v>
      </c>
      <c r="F32" s="12">
        <f ca="1">IFERROR(AVERAGEIFS(OFFSET(Data_ex_Ante!$A:$A, 0, MATCH("yhat"&amp;Table!$D32,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14.15096649</v>
      </c>
      <c r="G32" s="12">
        <f t="shared" ca="1" si="1"/>
        <v>-8.334368999999775E-2</v>
      </c>
      <c r="H32" s="12">
        <f ca="1">IFERROR(AVERAGEIFS(OFFSET(Data_ex_Ante!$A:$A, 0, MATCH("temp"&amp;Table!$D32,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73.288300000000007</v>
      </c>
      <c r="I32" s="12">
        <f ca="1">IFERROR($G32+SQRT(AVERAGEIFS(OFFSET(Data_ex_Ante!$A:$A, 0, MATCH("v_impact"&amp;Table!$D32,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-0.24603223534709975</v>
      </c>
      <c r="J32" s="12">
        <f ca="1">IFERROR($G32+SQRT(AVERAGEIFS(OFFSET(Data_ex_Ante!$A:$A, 0, MATCH("v_impact"&amp;Table!$D32,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-0.14991452404637584</v>
      </c>
      <c r="K32" s="12">
        <f ca="1">IFERROR($G32+SQRT(AVERAGEIFS(OFFSET(Data_ex_Ante!$A:$A, 0, MATCH("v_impact"&amp;Table!$D32,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-8.334368999999775E-2</v>
      </c>
      <c r="L32" s="12">
        <f ca="1">IFERROR($G32+SQRT(AVERAGEIFS(OFFSET(Data_ex_Ante!$A:$A, 0, MATCH("v_impact"&amp;Table!$D32,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-1.6772855953619659E-2</v>
      </c>
      <c r="M32" s="12">
        <f ca="1">IFERROR($G32+SQRT(AVERAGEIFS(OFFSET(Data_ex_Ante!$A:$A, 0, MATCH("v_impact"&amp;Table!$D32,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7.9344855347104254E-2</v>
      </c>
    </row>
    <row r="33" spans="4:13" ht="15" customHeight="1" x14ac:dyDescent="0.25">
      <c r="D33" s="11">
        <v>23</v>
      </c>
      <c r="E33" s="12">
        <f ca="1">IFERROR(AVERAGEIFS(OFFSET(Data_ex_Ante!$A:$A, 0, MATCH("cfyhat"&amp;Table!$D33,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10.96334352</v>
      </c>
      <c r="F33" s="12">
        <f ca="1">IFERROR(AVERAGEIFS(OFFSET(Data_ex_Ante!$A:$A, 0, MATCH("yhat"&amp;Table!$D33,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11.29754934</v>
      </c>
      <c r="G33" s="12">
        <f t="shared" ca="1" si="1"/>
        <v>-0.33420581999999932</v>
      </c>
      <c r="H33" s="12">
        <f ca="1">IFERROR(AVERAGEIFS(OFFSET(Data_ex_Ante!$A:$A, 0, MATCH("temp"&amp;Table!$D33,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72.369739999999993</v>
      </c>
      <c r="I33" s="12">
        <f ca="1">IFERROR($G33+SQRT(AVERAGEIFS(OFFSET(Data_ex_Ante!$A:$A, 0, MATCH("v_impact"&amp;Table!$D33,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-0.46744984956687397</v>
      </c>
      <c r="J33" s="12">
        <f ca="1">IFERROR($G33+SQRT(AVERAGEIFS(OFFSET(Data_ex_Ante!$A:$A, 0, MATCH("v_impact"&amp;Table!$D33,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-0.38872819685844551</v>
      </c>
      <c r="K33" s="12">
        <f ca="1">IFERROR($G33+SQRT(AVERAGEIFS(OFFSET(Data_ex_Ante!$A:$A, 0, MATCH("v_impact"&amp;Table!$D33,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-0.33420581999999932</v>
      </c>
      <c r="L33" s="12">
        <f ca="1">IFERROR($G33+SQRT(AVERAGEIFS(OFFSET(Data_ex_Ante!$A:$A, 0, MATCH("v_impact"&amp;Table!$D33,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-0.27968344314155313</v>
      </c>
      <c r="M33" s="12">
        <f ca="1">IFERROR($G33+SQRT(AVERAGEIFS(OFFSET(Data_ex_Ante!$A:$A, 0, MATCH("v_impact"&amp;Table!$D33,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-0.2009617904331247</v>
      </c>
    </row>
    <row r="34" spans="4:13" ht="15" customHeight="1" x14ac:dyDescent="0.25">
      <c r="D34" s="11">
        <v>24</v>
      </c>
      <c r="E34" s="12">
        <f ca="1">IFERROR(AVERAGEIFS(OFFSET(Data_ex_Ante!$A:$A, 0, MATCH("cfyhat"&amp;Table!$D34,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10.885288860000001</v>
      </c>
      <c r="F34" s="12">
        <f ca="1">IFERROR(AVERAGEIFS(OFFSET(Data_ex_Ante!$A:$A, 0, MATCH("yhat"&amp;Table!$D34,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DAY",Data_ex_Ante!$E:$E,8),"N/A")*IF(ResultType="Aggregate Impact",$F$5/1000,1)</f>
        <v>11.21949468</v>
      </c>
      <c r="G34" s="12">
        <f t="shared" ca="1" si="1"/>
        <v>-0.33420581999999932</v>
      </c>
      <c r="H34" s="12">
        <f ca="1">IFERROR(AVERAGEIFS(OFFSET(Data_ex_Ante!$A:$A, 0, MATCH("temp"&amp;Table!$D34,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Ahead","-DA","-DO"),Data_ex_Ante!$B:$B,IF(LEFT(WeatherYr,3)="CAI","CAISO","SDGE"),Data_ex_Ante!$C:$C,IF(RIGHT(WeatherYr,1)="0","1-in-10","1-in-2"),Data_ex_Ante!$D:$D,IF(LEFT(DayType,3)="Typ",UPPER(DayType),"MONTHLY SYSTEM PEAK DAY"),Data_ex_Ante!$E:$E,IF(LEFT(DayType,3)="typ",8,VLOOKUP(DayType,dropdown_menus!$E$1:$F$8,2,FALSE))),"N/A")</f>
        <v>71.488500000000002</v>
      </c>
      <c r="I34" s="12">
        <f ca="1">IFERROR($G34+SQRT(AVERAGEIFS(OFFSET(Data_ex_Ante!$A:$A, 0, MATCH("v_impact"&amp;Table!$D34,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-0.46902333551373121</v>
      </c>
      <c r="J34" s="12">
        <f ca="1">IFERROR($G34+SQRT(AVERAGEIFS(OFFSET(Data_ex_Ante!$A:$A, 0, MATCH("v_impact"&amp;Table!$D34,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-0.38937205455364499</v>
      </c>
      <c r="K34" s="12">
        <f ca="1">IFERROR($G34+SQRT(AVERAGEIFS(OFFSET(Data_ex_Ante!$A:$A, 0, MATCH("v_impact"&amp;Table!$D34,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-0.33420581999999932</v>
      </c>
      <c r="L34" s="12">
        <f ca="1">IFERROR($G34+SQRT(AVERAGEIFS(OFFSET(Data_ex_Ante!$A:$A, 0, MATCH("v_impact"&amp;Table!$D34,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-0.27903958544635366</v>
      </c>
      <c r="M34" s="12">
        <f ca="1">IFERROR($G34+SQRT(AVERAGEIFS(OFFSET(Data_ex_Ante!$A:$A, 0, MATCH("v_impact"&amp;Table!$D34,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-0.1993883044862674</v>
      </c>
    </row>
    <row r="35" spans="4:13" ht="24.75" customHeight="1" x14ac:dyDescent="0.25">
      <c r="D35" s="31" t="s">
        <v>11</v>
      </c>
      <c r="E35" s="29" t="str">
        <f>"Estimated Reference Energy Use ("&amp;IF(ResultType="Aggregate Impact","MWh","kWh")&amp;"/hour)"</f>
        <v>Estimated Reference Energy Use (MWh/hour)</v>
      </c>
      <c r="F35" s="29" t="str">
        <f>"Estimated Observed Event Day Energy Use ("&amp;IF(ResultType="Aggregate Impact","MWh","kWh")&amp;"/hour)"</f>
        <v>Estimated Observed Event Day Energy Use (MWh/hour)</v>
      </c>
      <c r="G35" s="29" t="str">
        <f>"Estimated Change in Energy Use ("&amp;IF(ResultType="Aggregate Impact","MWh","kWh")&amp;"/hour)"</f>
        <v>Estimated Change in Energy Use (MWh/hour)</v>
      </c>
      <c r="H35" s="29" t="s">
        <v>15</v>
      </c>
      <c r="I35" s="31" t="str">
        <f>"Uncertainty Adjusted Impact ("&amp;IF(ResultType="Aggregate Impact","MWh/hr)- Percentiles","kWh/hr)- Percentiles")</f>
        <v>Uncertainty Adjusted Impact (MWh/hr)- Percentiles</v>
      </c>
      <c r="J35" s="31"/>
      <c r="K35" s="31"/>
      <c r="L35" s="31"/>
      <c r="M35" s="31"/>
    </row>
    <row r="36" spans="4:13" ht="24.75" customHeight="1" x14ac:dyDescent="0.25">
      <c r="D36" s="31"/>
      <c r="E36" s="29"/>
      <c r="F36" s="29"/>
      <c r="G36" s="29"/>
      <c r="H36" s="29"/>
      <c r="I36" s="31"/>
      <c r="J36" s="31"/>
      <c r="K36" s="31"/>
      <c r="L36" s="31"/>
      <c r="M36" s="31"/>
    </row>
    <row r="37" spans="4:13" ht="15" customHeight="1" x14ac:dyDescent="0.2">
      <c r="D37" s="31"/>
      <c r="E37" s="29"/>
      <c r="F37" s="29"/>
      <c r="G37" s="29"/>
      <c r="H37" s="29"/>
      <c r="I37" s="10" t="s">
        <v>6</v>
      </c>
      <c r="J37" s="10" t="s">
        <v>7</v>
      </c>
      <c r="K37" s="10" t="s">
        <v>8</v>
      </c>
      <c r="L37" s="10" t="s">
        <v>9</v>
      </c>
      <c r="M37" s="10" t="s">
        <v>10</v>
      </c>
    </row>
    <row r="38" spans="4:13" ht="15" customHeight="1" x14ac:dyDescent="0.25">
      <c r="D38" s="11" t="s">
        <v>12</v>
      </c>
      <c r="E38" s="12">
        <f ca="1">SUM(E11:E34)</f>
        <v>428.92697448000007</v>
      </c>
      <c r="F38" s="12">
        <f ca="1">SUM(F11:F34)</f>
        <v>416.50432380000007</v>
      </c>
      <c r="G38" s="12">
        <f ca="1">SUM(G11:G34)</f>
        <v>12.422650680000014</v>
      </c>
      <c r="H38" s="12">
        <f ca="1">SUMIF($H$11:$H$34,"&gt;=70",$H$11:$H$34)-70*COUNTIF($H$11:$H$34,"&gt;=70")</f>
        <v>148.31901999999991</v>
      </c>
      <c r="I38" s="12" t="s">
        <v>16</v>
      </c>
      <c r="J38" s="12" t="s">
        <v>16</v>
      </c>
      <c r="K38" s="12" t="s">
        <v>16</v>
      </c>
      <c r="L38" s="12" t="s">
        <v>16</v>
      </c>
      <c r="M38" s="12" t="s">
        <v>16</v>
      </c>
    </row>
    <row r="39" spans="4:13" ht="15" customHeight="1" thickBot="1" x14ac:dyDescent="0.3">
      <c r="D39" s="13" t="s">
        <v>13</v>
      </c>
      <c r="E39" s="14">
        <f ca="1">AVERAGEIFS(E$11:E$34,$D$11:$D$34, "&gt;="&amp;$F$6,$D$11:$D$34,"&lt;="&amp;$H$6)</f>
        <v>24.164717940000003</v>
      </c>
      <c r="F39" s="14">
        <f ca="1">AVERAGEIFS(F$11:F$34,$D$11:$D$34, "&gt;="&amp;$F$6,$D$11:$D$34,"&lt;="&amp;$H$6)</f>
        <v>20.997490140000004</v>
      </c>
      <c r="G39" s="14">
        <f ca="1">AVERAGEIFS(G$11:G$34,$D$11:$D$34, "&gt;="&amp;$F$6,$D$11:$D$34,"&lt;="&amp;$H$6)</f>
        <v>3.1672278000000005</v>
      </c>
      <c r="H39" s="14">
        <f ca="1">IFERROR(AVERAGEIFS(H$11:H$34,$D$11:$D$34,"&gt;="&amp;$F$6,$D$11:$D$34,"&lt;="&amp;$H$6,$H$11:$H$34,"&gt;=70")-70,0)</f>
        <v>14.008246</v>
      </c>
      <c r="I39" s="14">
        <f ca="1">IFERROR($G39+SQRT(AVERAGEIFS(OFFSET(Data_ex_Ante!$A:$A, 0, MATCH("v_impact_onpk",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Impact",$F$5/1000,1)*_xlfn.NORM.S.INV(I$1/100),"N/A")</f>
        <v>3.0266242256393983</v>
      </c>
      <c r="J39" s="14">
        <f ca="1">IFERROR($G39+SQRT(AVERAGEIFS(OFFSET(Data_ex_Ante!$A:$A, 0, MATCH("v_impact_onpk",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Impact",$F$5/1000,1)*_xlfn.NORM.S.INV(J$1/100),"N/A")</f>
        <v>3.1096939570664546</v>
      </c>
      <c r="K39" s="14">
        <f ca="1">IFERROR($G39+SQRT(AVERAGEIFS(OFFSET(Data_ex_Ante!$A:$A, 0, MATCH("v_impact_onpk",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Impact",$F$5/1000,1)*_xlfn.NORM.S.INV(K$1/100),"N/A")</f>
        <v>3.1672278000000005</v>
      </c>
      <c r="L39" s="14">
        <f ca="1">IFERROR($G39+SQRT(AVERAGEIFS(OFFSET(Data_ex_Ante!$A:$A, 0, MATCH("v_impact_onpk",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Impact",$F$5/1000,1)*_xlfn.NORM.S.INV(L$1/100),"N/A")</f>
        <v>3.2247616429335464</v>
      </c>
      <c r="M39" s="14">
        <f ca="1">IFERROR($G39+SQRT(AVERAGEIFS(OFFSET(Data_ex_Ante!$A:$A, 0, MATCH("v_impact_onpk", Data_ex_Ante!$1:$1, 0)-1), Data_ex_Ante!$A:$A, VLOOKUP(DR_Program,dropdown_menus!$A$2:$B$3,2,FALSE)&amp;IF(NoticeGroup="Day Ahead","-DA","-DO"),Data_ex_Ante!$B:$B,IF(LEFT(WeatherYr,3)="CAI","CAISO","SDGE"),Data_ex_Ante!$C:$C,IF(RIGHT(WeatherYr,1)="0","1-in-10","1-in-2"),Data_ex_Ante!$D:$D,"MONTHLY SYSTEM PEAK DAY",Data_ex_Ante!$E:$E,8))*IF(ResultType="Aggregate Impact",$F$5/1000,1)*_xlfn.NORM.S.INV(M$1/100),"N/A")</f>
        <v>3.3078313743606027</v>
      </c>
    </row>
    <row r="40" spans="4:13" ht="15" customHeight="1" x14ac:dyDescent="0.25">
      <c r="E40" s="26"/>
      <c r="F40" s="26"/>
      <c r="G40" s="26"/>
      <c r="H40" s="26"/>
      <c r="I40" s="26"/>
      <c r="J40" s="26"/>
      <c r="K40" s="26"/>
      <c r="L40" s="26"/>
      <c r="M40" s="26"/>
    </row>
    <row r="41" spans="4:13" ht="15" customHeight="1" x14ac:dyDescent="0.25">
      <c r="D41" s="16"/>
      <c r="E41" s="16"/>
      <c r="F41" s="16"/>
      <c r="G41" s="16"/>
    </row>
  </sheetData>
  <mergeCells count="13">
    <mergeCell ref="I35:M36"/>
    <mergeCell ref="D35:D37"/>
    <mergeCell ref="F35:F37"/>
    <mergeCell ref="E35:E37"/>
    <mergeCell ref="G35:G37"/>
    <mergeCell ref="H35:H37"/>
    <mergeCell ref="D7:L7"/>
    <mergeCell ref="H8:H10"/>
    <mergeCell ref="I8:M9"/>
    <mergeCell ref="D8:D10"/>
    <mergeCell ref="F8:F10"/>
    <mergeCell ref="E8:E10"/>
    <mergeCell ref="G8:G10"/>
  </mergeCells>
  <conditionalFormatting sqref="D7:L7">
    <cfRule type="expression" dxfId="5" priority="10">
      <formula>D7&lt;&gt;""</formula>
    </cfRule>
  </conditionalFormatting>
  <conditionalFormatting sqref="E38:G39 I38:M38 H39 D11:M34">
    <cfRule type="expression" dxfId="4" priority="28">
      <formula>AND($D11&gt;=$F$6, $D11 &lt;=$H$6)</formula>
    </cfRule>
  </conditionalFormatting>
  <conditionalFormatting sqref="F6 H6">
    <cfRule type="expression" dxfId="3" priority="32">
      <formula>AND($E6&gt;=$F$6, $E6 &lt;=$H$6)</formula>
    </cfRule>
  </conditionalFormatting>
  <conditionalFormatting sqref="G6">
    <cfRule type="expression" dxfId="2" priority="5">
      <formula>AND($E6&gt;=$F$6, $E6 &lt;=$H$6)</formula>
    </cfRule>
  </conditionalFormatting>
  <conditionalFormatting sqref="I39:M39">
    <cfRule type="expression" dxfId="1" priority="2">
      <formula>AND($D39&gt;=$F$6, $D39 &lt;=$H$6)</formula>
    </cfRule>
  </conditionalFormatting>
  <conditionalFormatting sqref="I6">
    <cfRule type="expression" dxfId="0" priority="1">
      <formula>AND($E6&gt;=$F$6, $E6 &lt;=$H$6)</formula>
    </cfRule>
  </conditionalFormatting>
  <dataValidations count="6">
    <dataValidation type="list" allowBlank="1" showInputMessage="1" showErrorMessage="1" sqref="B4">
      <formula1>"Aggregate Impact, Average per Called Customer"</formula1>
    </dataValidation>
    <dataValidation type="list" allowBlank="1" showInputMessage="1" showErrorMessage="1" sqref="B10">
      <formula1>ForecastYrs</formula1>
    </dataValidation>
    <dataValidation type="list" allowBlank="1" showInputMessage="1" showErrorMessage="1" sqref="B11">
      <formula1>WeatherYrs</formula1>
    </dataValidation>
    <dataValidation type="list" allowBlank="1" showInputMessage="1" showErrorMessage="1" sqref="B12">
      <formula1>ImpactLevels</formula1>
    </dataValidation>
    <dataValidation type="list" allowBlank="1" showInputMessage="1" showErrorMessage="1" sqref="B5">
      <formula1>DayTypes</formula1>
    </dataValidation>
    <dataValidation type="list" allowBlank="1" showInputMessage="1" showErrorMessage="1" sqref="B13">
      <formula1>NoticeGroups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K14"/>
  <sheetViews>
    <sheetView workbookViewId="0"/>
  </sheetViews>
  <sheetFormatPr defaultRowHeight="15" x14ac:dyDescent="0.25"/>
  <cols>
    <col min="1" max="1" width="31.140625" style="9" bestFit="1" customWidth="1"/>
    <col min="2" max="2" width="24.7109375" style="9" bestFit="1" customWidth="1"/>
    <col min="3" max="3" width="11.85546875" style="9" bestFit="1" customWidth="1"/>
    <col min="4" max="4" width="12.28515625" style="9" bestFit="1" customWidth="1"/>
    <col min="5" max="5" width="24.28515625" style="9" bestFit="1" customWidth="1"/>
    <col min="6" max="6" width="6.28515625" style="9" bestFit="1" customWidth="1"/>
    <col min="7" max="7" width="5" style="9" bestFit="1" customWidth="1"/>
    <col min="8" max="8" width="8.28515625" style="9" bestFit="1" customWidth="1"/>
    <col min="9" max="9" width="31.140625" bestFit="1" customWidth="1"/>
    <col min="10" max="10" width="24.28515625" style="9" bestFit="1" customWidth="1"/>
  </cols>
  <sheetData>
    <row r="1" spans="1:11" x14ac:dyDescent="0.25">
      <c r="A1" s="9" t="s">
        <v>81</v>
      </c>
      <c r="B1" s="9" t="s">
        <v>82</v>
      </c>
      <c r="C1" s="9" t="s">
        <v>80</v>
      </c>
      <c r="D1" s="9" t="s">
        <v>71</v>
      </c>
      <c r="E1" s="9" t="s">
        <v>70</v>
      </c>
      <c r="F1" s="9" t="s">
        <v>68</v>
      </c>
      <c r="G1" s="9" t="s">
        <v>69</v>
      </c>
      <c r="H1" t="s">
        <v>74</v>
      </c>
    </row>
    <row r="2" spans="1:11" x14ac:dyDescent="0.25">
      <c r="A2" s="9" t="s">
        <v>127</v>
      </c>
      <c r="B2" s="9" t="s">
        <v>128</v>
      </c>
      <c r="C2" s="9" t="s">
        <v>165</v>
      </c>
      <c r="D2" s="9" t="s">
        <v>19</v>
      </c>
      <c r="E2" s="9" t="s">
        <v>109</v>
      </c>
      <c r="F2" s="21" t="s">
        <v>117</v>
      </c>
      <c r="G2" s="9">
        <v>2017</v>
      </c>
      <c r="H2" t="s">
        <v>4</v>
      </c>
      <c r="I2" s="9"/>
      <c r="K2" s="9"/>
    </row>
    <row r="3" spans="1:11" x14ac:dyDescent="0.25">
      <c r="C3" s="9" t="s">
        <v>136</v>
      </c>
      <c r="D3" s="9" t="s">
        <v>18</v>
      </c>
      <c r="E3" s="9" t="s">
        <v>110</v>
      </c>
      <c r="F3" s="9">
        <v>5</v>
      </c>
      <c r="G3" s="9">
        <v>2018</v>
      </c>
      <c r="H3" t="s">
        <v>75</v>
      </c>
      <c r="I3" s="9"/>
      <c r="K3" s="9"/>
    </row>
    <row r="4" spans="1:11" x14ac:dyDescent="0.25">
      <c r="C4" s="9" t="s">
        <v>129</v>
      </c>
      <c r="D4" s="9" t="s">
        <v>134</v>
      </c>
      <c r="E4" s="9" t="s">
        <v>111</v>
      </c>
      <c r="F4" s="9">
        <v>6</v>
      </c>
      <c r="G4" s="9">
        <v>2019</v>
      </c>
      <c r="H4"/>
      <c r="I4" s="9"/>
      <c r="K4" s="9"/>
    </row>
    <row r="5" spans="1:11" x14ac:dyDescent="0.25">
      <c r="B5"/>
      <c r="D5" s="9" t="s">
        <v>135</v>
      </c>
      <c r="E5" s="9" t="s">
        <v>112</v>
      </c>
      <c r="F5" s="9">
        <v>7</v>
      </c>
      <c r="G5" s="9">
        <v>2020</v>
      </c>
      <c r="H5"/>
      <c r="I5" s="9"/>
      <c r="K5" s="9"/>
    </row>
    <row r="6" spans="1:11" x14ac:dyDescent="0.25">
      <c r="B6"/>
      <c r="D6"/>
      <c r="E6" s="9" t="s">
        <v>113</v>
      </c>
      <c r="F6" s="9">
        <v>8</v>
      </c>
      <c r="G6" s="9">
        <v>2021</v>
      </c>
      <c r="H6"/>
      <c r="I6" s="9"/>
    </row>
    <row r="7" spans="1:11" x14ac:dyDescent="0.25">
      <c r="B7"/>
      <c r="D7"/>
      <c r="E7" s="9" t="s">
        <v>114</v>
      </c>
      <c r="F7" s="9">
        <v>9</v>
      </c>
      <c r="G7" s="9">
        <v>2022</v>
      </c>
      <c r="H7"/>
    </row>
    <row r="8" spans="1:11" x14ac:dyDescent="0.25">
      <c r="A8"/>
      <c r="B8"/>
      <c r="D8"/>
      <c r="E8" s="9" t="s">
        <v>115</v>
      </c>
      <c r="F8" s="9">
        <v>10</v>
      </c>
      <c r="G8" s="9">
        <v>2023</v>
      </c>
      <c r="H8"/>
    </row>
    <row r="9" spans="1:11" x14ac:dyDescent="0.25">
      <c r="A9"/>
      <c r="B9"/>
      <c r="D9"/>
      <c r="G9" s="9">
        <v>2024</v>
      </c>
      <c r="H9"/>
    </row>
    <row r="10" spans="1:11" x14ac:dyDescent="0.25">
      <c r="A10"/>
      <c r="B10"/>
      <c r="D10"/>
      <c r="G10" s="9">
        <v>2025</v>
      </c>
      <c r="H10"/>
    </row>
    <row r="11" spans="1:11" x14ac:dyDescent="0.25">
      <c r="A11"/>
      <c r="B11"/>
      <c r="D11"/>
      <c r="G11" s="9">
        <v>2026</v>
      </c>
      <c r="H11"/>
    </row>
    <row r="12" spans="1:11" x14ac:dyDescent="0.25">
      <c r="A12"/>
      <c r="B12"/>
      <c r="D12"/>
      <c r="G12" s="9">
        <v>2027</v>
      </c>
      <c r="H12"/>
    </row>
    <row r="13" spans="1:11" x14ac:dyDescent="0.25">
      <c r="A13"/>
      <c r="B13"/>
      <c r="G13" s="9">
        <v>2028</v>
      </c>
    </row>
    <row r="14" spans="1:11" x14ac:dyDescent="0.25">
      <c r="A14"/>
      <c r="B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DA573"/>
  <sheetViews>
    <sheetView zoomScale="70" zoomScaleNormal="70" workbookViewId="0">
      <selection sqref="A1:DA57"/>
    </sheetView>
  </sheetViews>
  <sheetFormatPr defaultColWidth="8.85546875" defaultRowHeight="15" x14ac:dyDescent="0.25"/>
  <cols>
    <col min="1" max="1" width="8.5703125" style="9" bestFit="1" customWidth="1"/>
    <col min="2" max="2" width="13.140625" style="9" bestFit="1" customWidth="1"/>
    <col min="3" max="3" width="22.28515625" style="9" bestFit="1" customWidth="1"/>
    <col min="4" max="4" width="26.42578125" style="9" bestFit="1" customWidth="1"/>
    <col min="5" max="5" width="6.85546875" style="9" bestFit="1" customWidth="1"/>
    <col min="6" max="6" width="8.85546875" style="19"/>
    <col min="7" max="30" width="8.85546875" style="9" customWidth="1"/>
    <col min="31" max="31" width="8.85546875" style="9"/>
    <col min="32" max="78" width="8.85546875" style="9" customWidth="1"/>
    <col min="79" max="16384" width="8.85546875" style="9"/>
  </cols>
  <sheetData>
    <row r="1" spans="1:105" x14ac:dyDescent="0.25">
      <c r="A1" s="9" t="s">
        <v>72</v>
      </c>
      <c r="B1" s="9" t="s">
        <v>120</v>
      </c>
      <c r="C1" s="9" t="s">
        <v>121</v>
      </c>
      <c r="D1" s="9" t="s">
        <v>70</v>
      </c>
      <c r="E1" s="9" t="s">
        <v>68</v>
      </c>
      <c r="F1" s="9" t="s">
        <v>67</v>
      </c>
      <c r="G1" s="9" t="s">
        <v>66</v>
      </c>
      <c r="H1" s="9" t="s">
        <v>65</v>
      </c>
      <c r="I1" s="9" t="s">
        <v>64</v>
      </c>
      <c r="J1" s="9" t="s">
        <v>63</v>
      </c>
      <c r="K1" s="9" t="s">
        <v>62</v>
      </c>
      <c r="L1" s="9" t="s">
        <v>61</v>
      </c>
      <c r="M1" s="9" t="s">
        <v>60</v>
      </c>
      <c r="N1" s="9" t="s">
        <v>59</v>
      </c>
      <c r="O1" s="9" t="s">
        <v>58</v>
      </c>
      <c r="P1" s="9" t="s">
        <v>57</v>
      </c>
      <c r="Q1" s="9" t="s">
        <v>56</v>
      </c>
      <c r="R1" s="9" t="s">
        <v>55</v>
      </c>
      <c r="S1" s="9" t="s">
        <v>54</v>
      </c>
      <c r="T1" s="9" t="s">
        <v>53</v>
      </c>
      <c r="U1" s="9" t="s">
        <v>52</v>
      </c>
      <c r="V1" s="9" t="s">
        <v>51</v>
      </c>
      <c r="W1" s="9" t="s">
        <v>50</v>
      </c>
      <c r="X1" s="9" t="s">
        <v>49</v>
      </c>
      <c r="Y1" s="9" t="s">
        <v>48</v>
      </c>
      <c r="Z1" s="9" t="s">
        <v>47</v>
      </c>
      <c r="AA1" s="9" t="s">
        <v>46</v>
      </c>
      <c r="AB1" s="9" t="s">
        <v>45</v>
      </c>
      <c r="AC1" s="9" t="s">
        <v>44</v>
      </c>
      <c r="AD1" s="9" t="s">
        <v>161</v>
      </c>
      <c r="AE1" s="9" t="s">
        <v>43</v>
      </c>
      <c r="AF1" s="9" t="s">
        <v>42</v>
      </c>
      <c r="AG1" s="9" t="s">
        <v>41</v>
      </c>
      <c r="AH1" s="9" t="s">
        <v>40</v>
      </c>
      <c r="AI1" s="9" t="s">
        <v>39</v>
      </c>
      <c r="AJ1" s="9" t="s">
        <v>38</v>
      </c>
      <c r="AK1" s="9" t="s">
        <v>37</v>
      </c>
      <c r="AL1" s="9" t="s">
        <v>36</v>
      </c>
      <c r="AM1" s="9" t="s">
        <v>35</v>
      </c>
      <c r="AN1" s="9" t="s">
        <v>34</v>
      </c>
      <c r="AO1" s="9" t="s">
        <v>33</v>
      </c>
      <c r="AP1" s="9" t="s">
        <v>32</v>
      </c>
      <c r="AQ1" s="9" t="s">
        <v>31</v>
      </c>
      <c r="AR1" s="9" t="s">
        <v>30</v>
      </c>
      <c r="AS1" s="9" t="s">
        <v>29</v>
      </c>
      <c r="AT1" s="9" t="s">
        <v>28</v>
      </c>
      <c r="AU1" s="9" t="s">
        <v>27</v>
      </c>
      <c r="AV1" s="9" t="s">
        <v>26</v>
      </c>
      <c r="AW1" s="9" t="s">
        <v>25</v>
      </c>
      <c r="AX1" s="9" t="s">
        <v>24</v>
      </c>
      <c r="AY1" s="9" t="s">
        <v>23</v>
      </c>
      <c r="AZ1" s="9" t="s">
        <v>22</v>
      </c>
      <c r="BA1" s="9" t="s">
        <v>21</v>
      </c>
      <c r="BB1" s="9" t="s">
        <v>20</v>
      </c>
      <c r="BC1" s="9" t="s">
        <v>162</v>
      </c>
      <c r="BD1" s="9" t="s">
        <v>137</v>
      </c>
      <c r="BE1" s="9" t="s">
        <v>138</v>
      </c>
      <c r="BF1" s="9" t="s">
        <v>139</v>
      </c>
      <c r="BG1" s="9" t="s">
        <v>140</v>
      </c>
      <c r="BH1" s="9" t="s">
        <v>141</v>
      </c>
      <c r="BI1" s="9" t="s">
        <v>142</v>
      </c>
      <c r="BJ1" s="9" t="s">
        <v>143</v>
      </c>
      <c r="BK1" s="9" t="s">
        <v>144</v>
      </c>
      <c r="BL1" s="9" t="s">
        <v>145</v>
      </c>
      <c r="BM1" s="9" t="s">
        <v>146</v>
      </c>
      <c r="BN1" s="9" t="s">
        <v>147</v>
      </c>
      <c r="BO1" s="9" t="s">
        <v>148</v>
      </c>
      <c r="BP1" s="9" t="s">
        <v>149</v>
      </c>
      <c r="BQ1" s="9" t="s">
        <v>150</v>
      </c>
      <c r="BR1" s="9" t="s">
        <v>151</v>
      </c>
      <c r="BS1" s="9" t="s">
        <v>152</v>
      </c>
      <c r="BT1" s="9" t="s">
        <v>153</v>
      </c>
      <c r="BU1" s="9" t="s">
        <v>154</v>
      </c>
      <c r="BV1" s="9" t="s">
        <v>155</v>
      </c>
      <c r="BW1" s="9" t="s">
        <v>156</v>
      </c>
      <c r="BX1" s="9" t="s">
        <v>157</v>
      </c>
      <c r="BY1" s="9" t="s">
        <v>158</v>
      </c>
      <c r="BZ1" s="9" t="s">
        <v>159</v>
      </c>
      <c r="CA1" s="9" t="s">
        <v>160</v>
      </c>
      <c r="CB1" s="9" t="s">
        <v>122</v>
      </c>
      <c r="CC1" s="9" t="s">
        <v>85</v>
      </c>
      <c r="CD1" s="9" t="s">
        <v>86</v>
      </c>
      <c r="CE1" s="9" t="s">
        <v>87</v>
      </c>
      <c r="CF1" s="9" t="s">
        <v>88</v>
      </c>
      <c r="CG1" s="9" t="s">
        <v>89</v>
      </c>
      <c r="CH1" s="9" t="s">
        <v>90</v>
      </c>
      <c r="CI1" s="9" t="s">
        <v>91</v>
      </c>
      <c r="CJ1" s="9" t="s">
        <v>92</v>
      </c>
      <c r="CK1" s="9" t="s">
        <v>93</v>
      </c>
      <c r="CL1" s="9" t="s">
        <v>94</v>
      </c>
      <c r="CM1" s="9" t="s">
        <v>95</v>
      </c>
      <c r="CN1" s="9" t="s">
        <v>96</v>
      </c>
      <c r="CO1" s="9" t="s">
        <v>97</v>
      </c>
      <c r="CP1" s="9" t="s">
        <v>98</v>
      </c>
      <c r="CQ1" s="9" t="s">
        <v>99</v>
      </c>
      <c r="CR1" s="9" t="s">
        <v>100</v>
      </c>
      <c r="CS1" s="9" t="s">
        <v>101</v>
      </c>
      <c r="CT1" s="9" t="s">
        <v>102</v>
      </c>
      <c r="CU1" s="9" t="s">
        <v>103</v>
      </c>
      <c r="CV1" s="9" t="s">
        <v>104</v>
      </c>
      <c r="CW1" s="9" t="s">
        <v>105</v>
      </c>
      <c r="CX1" s="9" t="s">
        <v>106</v>
      </c>
      <c r="CY1" s="9" t="s">
        <v>107</v>
      </c>
      <c r="CZ1" s="9" t="s">
        <v>108</v>
      </c>
      <c r="DA1" s="9" t="s">
        <v>163</v>
      </c>
    </row>
    <row r="2" spans="1:105" x14ac:dyDescent="0.25">
      <c r="A2" s="9" t="s">
        <v>130</v>
      </c>
      <c r="B2" s="9" t="s">
        <v>123</v>
      </c>
      <c r="C2" s="9" t="s">
        <v>124</v>
      </c>
      <c r="D2" s="9" t="s">
        <v>125</v>
      </c>
      <c r="E2" s="9">
        <v>5</v>
      </c>
      <c r="F2" s="9"/>
      <c r="BD2" s="9">
        <v>67</v>
      </c>
      <c r="BE2" s="9">
        <v>65.75</v>
      </c>
      <c r="BF2" s="9">
        <v>66</v>
      </c>
      <c r="BG2" s="9">
        <v>65</v>
      </c>
      <c r="BH2" s="9">
        <v>65</v>
      </c>
      <c r="BI2" s="9">
        <v>64</v>
      </c>
      <c r="BJ2" s="9">
        <v>63.75</v>
      </c>
      <c r="BK2" s="9">
        <v>67.25</v>
      </c>
      <c r="BL2" s="9">
        <v>72.5</v>
      </c>
      <c r="BM2" s="9">
        <v>78.5</v>
      </c>
      <c r="BN2" s="9">
        <v>83.5</v>
      </c>
      <c r="BO2" s="9">
        <v>87.25</v>
      </c>
      <c r="BP2" s="9">
        <v>88.75</v>
      </c>
      <c r="BQ2" s="9">
        <v>88.25</v>
      </c>
      <c r="BR2" s="9">
        <v>88</v>
      </c>
      <c r="BS2" s="9">
        <v>90</v>
      </c>
      <c r="BT2" s="9">
        <v>90.75</v>
      </c>
      <c r="BU2" s="9">
        <v>89.25</v>
      </c>
      <c r="BV2" s="9">
        <v>87.75</v>
      </c>
      <c r="BW2" s="9">
        <v>86</v>
      </c>
      <c r="BX2" s="9">
        <v>80.75</v>
      </c>
      <c r="BY2" s="9">
        <v>79.25</v>
      </c>
      <c r="BZ2" s="9">
        <v>76</v>
      </c>
      <c r="CA2" s="9">
        <v>72.75</v>
      </c>
      <c r="CB2" s="9">
        <v>0</v>
      </c>
    </row>
    <row r="3" spans="1:105" x14ac:dyDescent="0.25">
      <c r="A3" s="9" t="s">
        <v>130</v>
      </c>
      <c r="B3" s="9" t="s">
        <v>123</v>
      </c>
      <c r="C3" s="9" t="s">
        <v>124</v>
      </c>
      <c r="D3" s="9" t="s">
        <v>125</v>
      </c>
      <c r="E3" s="9">
        <v>6</v>
      </c>
      <c r="F3" s="9">
        <v>117.7433</v>
      </c>
      <c r="G3" s="9">
        <v>113.04510000000001</v>
      </c>
      <c r="H3" s="9">
        <v>110.72450000000001</v>
      </c>
      <c r="I3" s="9">
        <v>122.5949</v>
      </c>
      <c r="J3" s="9">
        <v>155.3391</v>
      </c>
      <c r="K3" s="9">
        <v>185.29499999999999</v>
      </c>
      <c r="L3" s="9">
        <v>199.08340000000001</v>
      </c>
      <c r="M3" s="9">
        <v>225.26830000000001</v>
      </c>
      <c r="N3" s="9">
        <v>253.90610000000001</v>
      </c>
      <c r="O3" s="9">
        <v>268.21620000000001</v>
      </c>
      <c r="P3" s="9">
        <v>277.9907</v>
      </c>
      <c r="Q3" s="9">
        <v>277.47930000000002</v>
      </c>
      <c r="R3" s="9">
        <v>280.1395</v>
      </c>
      <c r="S3" s="9">
        <v>258.77659999999997</v>
      </c>
      <c r="T3" s="9">
        <v>255.44659999999999</v>
      </c>
      <c r="U3" s="9">
        <v>252.40899999999999</v>
      </c>
      <c r="V3" s="9">
        <v>240.37520000000001</v>
      </c>
      <c r="W3" s="9">
        <v>176.38030000000001</v>
      </c>
      <c r="X3" s="9">
        <v>154.3622</v>
      </c>
      <c r="Y3" s="9">
        <v>151.2364</v>
      </c>
      <c r="Z3" s="9">
        <v>142.31979999999999</v>
      </c>
      <c r="AA3" s="9">
        <v>130.78370000000001</v>
      </c>
      <c r="AB3" s="9">
        <v>127.5343</v>
      </c>
      <c r="AC3" s="9">
        <v>127.8738</v>
      </c>
      <c r="AD3" s="9">
        <v>237.3219</v>
      </c>
      <c r="AE3" s="9">
        <v>114.9924</v>
      </c>
      <c r="AF3" s="9">
        <v>111.42610000000001</v>
      </c>
      <c r="AG3" s="9">
        <v>109.1275</v>
      </c>
      <c r="AH3" s="9">
        <v>115.1194</v>
      </c>
      <c r="AI3" s="9">
        <v>149.96600000000001</v>
      </c>
      <c r="AJ3" s="9">
        <v>185.89099999999999</v>
      </c>
      <c r="AK3" s="9">
        <v>201.00659999999999</v>
      </c>
      <c r="AL3" s="9">
        <v>230.80840000000001</v>
      </c>
      <c r="AM3" s="9">
        <v>256.25970000000001</v>
      </c>
      <c r="AN3" s="9">
        <v>269.05950000000001</v>
      </c>
      <c r="AO3" s="9">
        <v>275.1474</v>
      </c>
      <c r="AP3" s="9">
        <v>273.58499999999998</v>
      </c>
      <c r="AQ3" s="9">
        <v>276.1182</v>
      </c>
      <c r="AR3" s="9">
        <v>273.44240000000002</v>
      </c>
      <c r="AS3" s="9">
        <v>270.11239999999998</v>
      </c>
      <c r="AT3" s="9">
        <v>266.48149999999998</v>
      </c>
      <c r="AU3" s="9">
        <v>249.64019999999999</v>
      </c>
      <c r="AV3" s="9">
        <v>177.6182</v>
      </c>
      <c r="AW3" s="9">
        <v>154.535</v>
      </c>
      <c r="AX3" s="9">
        <v>150.97710000000001</v>
      </c>
      <c r="AY3" s="9">
        <v>143.0712</v>
      </c>
      <c r="AZ3" s="9">
        <v>130.05369999999999</v>
      </c>
      <c r="BA3" s="9">
        <v>124.58969999999999</v>
      </c>
      <c r="BB3" s="9">
        <v>124.92919999999999</v>
      </c>
      <c r="BC3" s="9">
        <v>247.52420000000001</v>
      </c>
      <c r="BD3" s="9">
        <v>73</v>
      </c>
      <c r="BE3" s="9">
        <v>73</v>
      </c>
      <c r="BF3" s="9">
        <v>71.5</v>
      </c>
      <c r="BG3" s="9">
        <v>69.5</v>
      </c>
      <c r="BH3" s="9">
        <v>70.5</v>
      </c>
      <c r="BI3" s="9">
        <v>70.5</v>
      </c>
      <c r="BJ3" s="9">
        <v>70.5</v>
      </c>
      <c r="BK3" s="9">
        <v>72.5</v>
      </c>
      <c r="BL3" s="9">
        <v>74.5</v>
      </c>
      <c r="BM3" s="9">
        <v>76.5</v>
      </c>
      <c r="BN3" s="9">
        <v>79.5</v>
      </c>
      <c r="BO3" s="9">
        <v>81</v>
      </c>
      <c r="BP3" s="9">
        <v>83</v>
      </c>
      <c r="BQ3" s="9">
        <v>79</v>
      </c>
      <c r="BR3" s="9">
        <v>82.5</v>
      </c>
      <c r="BS3" s="9">
        <v>82.5</v>
      </c>
      <c r="BT3" s="9">
        <v>84</v>
      </c>
      <c r="BU3" s="9">
        <v>79.5</v>
      </c>
      <c r="BV3" s="9">
        <v>77</v>
      </c>
      <c r="BW3" s="9">
        <v>75.5</v>
      </c>
      <c r="BX3" s="9">
        <v>73</v>
      </c>
      <c r="BY3" s="9">
        <v>71</v>
      </c>
      <c r="BZ3" s="9">
        <v>71.5</v>
      </c>
      <c r="CA3" s="9">
        <v>72</v>
      </c>
      <c r="CB3" s="9">
        <v>66</v>
      </c>
      <c r="CC3" s="9">
        <v>5.4272309999999999</v>
      </c>
      <c r="CD3" s="9">
        <v>5.8243669999999996</v>
      </c>
      <c r="CE3" s="9">
        <v>9.0830190000000002</v>
      </c>
      <c r="CF3" s="9">
        <v>11.263769999999999</v>
      </c>
      <c r="CG3" s="9">
        <v>5.8364229999999999</v>
      </c>
      <c r="CH3" s="9">
        <v>4.5107460000000001</v>
      </c>
      <c r="CI3" s="9">
        <v>3.3060719999999999</v>
      </c>
      <c r="CJ3" s="9">
        <v>3.6560419999999998</v>
      </c>
      <c r="CK3" s="9">
        <v>4.8099319999999999</v>
      </c>
      <c r="CL3" s="9">
        <v>7.6766310000000004</v>
      </c>
      <c r="CM3" s="9">
        <v>6.57979</v>
      </c>
      <c r="CN3" s="9">
        <v>4.7950410000000003</v>
      </c>
      <c r="CO3" s="9">
        <v>5.1620220000000003</v>
      </c>
      <c r="CP3" s="9">
        <v>6.0536479999999999</v>
      </c>
      <c r="CQ3" s="9">
        <v>5.7033870000000002</v>
      </c>
      <c r="CR3" s="9">
        <v>5.6310989999999999</v>
      </c>
      <c r="CS3" s="9">
        <v>5.9476589999999998</v>
      </c>
      <c r="CT3" s="9">
        <v>4.935047</v>
      </c>
      <c r="CU3" s="9">
        <v>4.4221130000000004</v>
      </c>
      <c r="CV3" s="9">
        <v>4.4388889999999996</v>
      </c>
      <c r="CW3" s="9">
        <v>4.1044140000000002</v>
      </c>
      <c r="CX3" s="9">
        <v>3.5649850000000001</v>
      </c>
      <c r="CY3" s="9">
        <v>3.2093590000000001</v>
      </c>
      <c r="CZ3" s="9">
        <v>3.2116210000000001</v>
      </c>
      <c r="DA3" s="9">
        <v>3.8813499999999999</v>
      </c>
    </row>
    <row r="4" spans="1:105" x14ac:dyDescent="0.25">
      <c r="A4" s="9" t="s">
        <v>130</v>
      </c>
      <c r="B4" s="9" t="s">
        <v>123</v>
      </c>
      <c r="C4" s="9" t="s">
        <v>124</v>
      </c>
      <c r="D4" s="9" t="s">
        <v>125</v>
      </c>
      <c r="E4" s="9">
        <v>7</v>
      </c>
      <c r="F4" s="9">
        <v>115.89749999999999</v>
      </c>
      <c r="G4" s="9">
        <v>110.5086</v>
      </c>
      <c r="H4" s="9">
        <v>115.1915</v>
      </c>
      <c r="I4" s="9">
        <v>140.9041</v>
      </c>
      <c r="J4" s="9">
        <v>184.55119999999999</v>
      </c>
      <c r="K4" s="9">
        <v>226.17609999999999</v>
      </c>
      <c r="L4" s="9">
        <v>243.8245</v>
      </c>
      <c r="M4" s="9">
        <v>270.39789999999999</v>
      </c>
      <c r="N4" s="9">
        <v>288.27179999999998</v>
      </c>
      <c r="O4" s="9">
        <v>296.32319999999999</v>
      </c>
      <c r="P4" s="9">
        <v>295.87200000000001</v>
      </c>
      <c r="Q4" s="9">
        <v>288.38490000000002</v>
      </c>
      <c r="R4" s="9">
        <v>289.24239999999998</v>
      </c>
      <c r="S4" s="9">
        <v>274.51819999999998</v>
      </c>
      <c r="T4" s="9">
        <v>276.0052</v>
      </c>
      <c r="U4" s="9">
        <v>267.02620000000002</v>
      </c>
      <c r="V4" s="9">
        <v>253.88900000000001</v>
      </c>
      <c r="W4" s="9">
        <v>174.06319999999999</v>
      </c>
      <c r="X4" s="9">
        <v>148.78550000000001</v>
      </c>
      <c r="Y4" s="9">
        <v>148.01089999999999</v>
      </c>
      <c r="Z4" s="9">
        <v>134.27199999999999</v>
      </c>
      <c r="AA4" s="9">
        <v>121.32940000000001</v>
      </c>
      <c r="AB4" s="9">
        <v>115.34910000000001</v>
      </c>
      <c r="AC4" s="9">
        <v>115.56270000000001</v>
      </c>
      <c r="AD4" s="9">
        <v>249.4127</v>
      </c>
      <c r="AE4" s="9">
        <v>116.791</v>
      </c>
      <c r="AF4" s="9">
        <v>115.0646</v>
      </c>
      <c r="AG4" s="9">
        <v>122.60339999999999</v>
      </c>
      <c r="AH4" s="9">
        <v>149.786</v>
      </c>
      <c r="AI4" s="9">
        <v>193.50630000000001</v>
      </c>
      <c r="AJ4" s="9">
        <v>228.40899999999999</v>
      </c>
      <c r="AK4" s="9">
        <v>236.72669999999999</v>
      </c>
      <c r="AL4" s="9">
        <v>259.71089999999998</v>
      </c>
      <c r="AM4" s="9">
        <v>278.11799999999999</v>
      </c>
      <c r="AN4" s="9">
        <v>290.18310000000002</v>
      </c>
      <c r="AO4" s="9">
        <v>290.76639999999998</v>
      </c>
      <c r="AP4" s="9">
        <v>284.5095</v>
      </c>
      <c r="AQ4" s="9">
        <v>283.7774</v>
      </c>
      <c r="AR4" s="9">
        <v>281.00900000000001</v>
      </c>
      <c r="AS4" s="9">
        <v>282.49599999999998</v>
      </c>
      <c r="AT4" s="9">
        <v>271.90589999999997</v>
      </c>
      <c r="AU4" s="9">
        <v>255.10849999999999</v>
      </c>
      <c r="AV4" s="9">
        <v>174.67740000000001</v>
      </c>
      <c r="AW4" s="9">
        <v>150.18450000000001</v>
      </c>
      <c r="AX4" s="9">
        <v>148.04560000000001</v>
      </c>
      <c r="AY4" s="9">
        <v>138.37360000000001</v>
      </c>
      <c r="AZ4" s="9">
        <v>126.911</v>
      </c>
      <c r="BA4" s="9">
        <v>121.1734</v>
      </c>
      <c r="BB4" s="9">
        <v>121.387</v>
      </c>
      <c r="BC4" s="9">
        <v>252.37629999999999</v>
      </c>
      <c r="BD4" s="9">
        <v>68.5</v>
      </c>
      <c r="BE4" s="9">
        <v>68.5</v>
      </c>
      <c r="BF4" s="9">
        <v>68</v>
      </c>
      <c r="BG4" s="9">
        <v>68</v>
      </c>
      <c r="BH4" s="9">
        <v>67.5</v>
      </c>
      <c r="BI4" s="9">
        <v>67.5</v>
      </c>
      <c r="BJ4" s="9">
        <v>67.5</v>
      </c>
      <c r="BK4" s="9">
        <v>68</v>
      </c>
      <c r="BL4" s="9">
        <v>69.5</v>
      </c>
      <c r="BM4" s="9">
        <v>73</v>
      </c>
      <c r="BN4" s="9">
        <v>75</v>
      </c>
      <c r="BO4" s="9">
        <v>77</v>
      </c>
      <c r="BP4" s="9">
        <v>77</v>
      </c>
      <c r="BQ4" s="9">
        <v>79</v>
      </c>
      <c r="BR4" s="9">
        <v>77</v>
      </c>
      <c r="BS4" s="9">
        <v>78</v>
      </c>
      <c r="BT4" s="9">
        <v>79</v>
      </c>
      <c r="BU4" s="9">
        <v>76</v>
      </c>
      <c r="BV4" s="9">
        <v>74.5</v>
      </c>
      <c r="BW4" s="9">
        <v>72.5</v>
      </c>
      <c r="BX4" s="9">
        <v>71.5</v>
      </c>
      <c r="BY4" s="9">
        <v>70.5</v>
      </c>
      <c r="BZ4" s="9">
        <v>70.5</v>
      </c>
      <c r="CA4" s="9">
        <v>71</v>
      </c>
      <c r="CB4" s="9">
        <v>71</v>
      </c>
      <c r="CC4" s="9">
        <v>11.613519999999999</v>
      </c>
      <c r="CD4" s="9">
        <v>12.65446</v>
      </c>
      <c r="CE4" s="9">
        <v>17.693480000000001</v>
      </c>
      <c r="CF4" s="9">
        <v>21.807549999999999</v>
      </c>
      <c r="CG4" s="9">
        <v>12.67853</v>
      </c>
      <c r="CH4" s="9">
        <v>9.8786210000000008</v>
      </c>
      <c r="CI4" s="9">
        <v>7.1759620000000002</v>
      </c>
      <c r="CJ4" s="9">
        <v>7.9020869999999999</v>
      </c>
      <c r="CK4" s="9">
        <v>10.374129999999999</v>
      </c>
      <c r="CL4" s="9">
        <v>16.419530000000002</v>
      </c>
      <c r="CM4" s="9">
        <v>13.99</v>
      </c>
      <c r="CN4" s="9">
        <v>10.32287</v>
      </c>
      <c r="CO4" s="9">
        <v>10.67596</v>
      </c>
      <c r="CP4" s="9">
        <v>11.725899999999999</v>
      </c>
      <c r="CQ4" s="9">
        <v>11.640610000000001</v>
      </c>
      <c r="CR4" s="9">
        <v>12.321719999999999</v>
      </c>
      <c r="CS4" s="9">
        <v>11.90873</v>
      </c>
      <c r="CT4" s="9">
        <v>10.41311</v>
      </c>
      <c r="CU4" s="9">
        <v>9.5939359999999994</v>
      </c>
      <c r="CV4" s="9">
        <v>9.9182439999999996</v>
      </c>
      <c r="CW4" s="9">
        <v>8.4023380000000003</v>
      </c>
      <c r="CX4" s="9">
        <v>7.4859239999999998</v>
      </c>
      <c r="CY4" s="9">
        <v>7.1440760000000001</v>
      </c>
      <c r="CZ4" s="9">
        <v>7.1624780000000001</v>
      </c>
      <c r="DA4" s="9">
        <v>8.5370729999999995</v>
      </c>
    </row>
    <row r="5" spans="1:105" x14ac:dyDescent="0.25">
      <c r="A5" s="9" t="s">
        <v>130</v>
      </c>
      <c r="B5" s="9" t="s">
        <v>123</v>
      </c>
      <c r="C5" s="9" t="s">
        <v>124</v>
      </c>
      <c r="D5" s="9" t="s">
        <v>125</v>
      </c>
      <c r="E5" s="9">
        <v>8</v>
      </c>
      <c r="F5" s="9">
        <v>115.7195</v>
      </c>
      <c r="G5" s="9">
        <v>113.0985</v>
      </c>
      <c r="H5" s="9">
        <v>118.7109</v>
      </c>
      <c r="I5" s="9">
        <v>137.90369999999999</v>
      </c>
      <c r="J5" s="9">
        <v>183.2373</v>
      </c>
      <c r="K5" s="9">
        <v>222.14009999999999</v>
      </c>
      <c r="L5" s="9">
        <v>232.9983</v>
      </c>
      <c r="M5" s="9">
        <v>257.57279999999997</v>
      </c>
      <c r="N5" s="9">
        <v>281.91469999999998</v>
      </c>
      <c r="O5" s="9">
        <v>294.81209999999999</v>
      </c>
      <c r="P5" s="9">
        <v>300.31060000000002</v>
      </c>
      <c r="Q5" s="9">
        <v>296.89249999999998</v>
      </c>
      <c r="R5" s="9">
        <v>293.95030000000003</v>
      </c>
      <c r="S5" s="9">
        <v>269.61599999999999</v>
      </c>
      <c r="T5" s="9">
        <v>269.14269999999999</v>
      </c>
      <c r="U5" s="9">
        <v>260.31639999999999</v>
      </c>
      <c r="V5" s="9">
        <v>244.76840000000001</v>
      </c>
      <c r="W5" s="9">
        <v>164.48009999999999</v>
      </c>
      <c r="X5" s="9">
        <v>148.93510000000001</v>
      </c>
      <c r="Y5" s="9">
        <v>148.51759999999999</v>
      </c>
      <c r="Z5" s="9">
        <v>138.4666</v>
      </c>
      <c r="AA5" s="9">
        <v>129.3254</v>
      </c>
      <c r="AB5" s="9">
        <v>123.8613</v>
      </c>
      <c r="AC5" s="9">
        <v>123.6741</v>
      </c>
      <c r="AD5" s="9">
        <v>241.22890000000001</v>
      </c>
      <c r="AE5" s="9">
        <v>116.6514</v>
      </c>
      <c r="AF5" s="9">
        <v>114.97199999999999</v>
      </c>
      <c r="AG5" s="9">
        <v>120.90179999999999</v>
      </c>
      <c r="AH5" s="9">
        <v>140.73869999999999</v>
      </c>
      <c r="AI5" s="9">
        <v>186.29349999999999</v>
      </c>
      <c r="AJ5" s="9">
        <v>220.67959999999999</v>
      </c>
      <c r="AK5" s="9">
        <v>230.22450000000001</v>
      </c>
      <c r="AL5" s="9">
        <v>255.21979999999999</v>
      </c>
      <c r="AM5" s="9">
        <v>277.49040000000002</v>
      </c>
      <c r="AN5" s="9">
        <v>287.58420000000001</v>
      </c>
      <c r="AO5" s="9">
        <v>290.26690000000002</v>
      </c>
      <c r="AP5" s="9">
        <v>284.36450000000002</v>
      </c>
      <c r="AQ5" s="9">
        <v>284.09460000000001</v>
      </c>
      <c r="AR5" s="9">
        <v>280.6225</v>
      </c>
      <c r="AS5" s="9">
        <v>280.14920000000001</v>
      </c>
      <c r="AT5" s="9">
        <v>271.30799999999999</v>
      </c>
      <c r="AU5" s="9">
        <v>254.19929999999999</v>
      </c>
      <c r="AV5" s="9">
        <v>171.13679999999999</v>
      </c>
      <c r="AW5" s="9">
        <v>149.9794</v>
      </c>
      <c r="AX5" s="9">
        <v>147.57409999999999</v>
      </c>
      <c r="AY5" s="9">
        <v>136.92099999999999</v>
      </c>
      <c r="AZ5" s="9">
        <v>125.5044</v>
      </c>
      <c r="BA5" s="9">
        <v>119.8836</v>
      </c>
      <c r="BB5" s="9">
        <v>119.6965</v>
      </c>
      <c r="BC5" s="9">
        <v>250.60069999999999</v>
      </c>
      <c r="BD5" s="9">
        <v>74</v>
      </c>
      <c r="BE5" s="9">
        <v>74</v>
      </c>
      <c r="BF5" s="9">
        <v>73</v>
      </c>
      <c r="BG5" s="9">
        <v>73</v>
      </c>
      <c r="BH5" s="9">
        <v>73</v>
      </c>
      <c r="BI5" s="9">
        <v>72.5</v>
      </c>
      <c r="BJ5" s="9">
        <v>72</v>
      </c>
      <c r="BK5" s="9">
        <v>73</v>
      </c>
      <c r="BL5" s="9">
        <v>74.5</v>
      </c>
      <c r="BM5" s="9">
        <v>75.5</v>
      </c>
      <c r="BN5" s="9">
        <v>78</v>
      </c>
      <c r="BO5" s="9">
        <v>81.5</v>
      </c>
      <c r="BP5" s="9">
        <v>82.5</v>
      </c>
      <c r="BQ5" s="9">
        <v>82</v>
      </c>
      <c r="BR5" s="9">
        <v>82</v>
      </c>
      <c r="BS5" s="9">
        <v>83</v>
      </c>
      <c r="BT5" s="9">
        <v>84</v>
      </c>
      <c r="BU5" s="9">
        <v>81.5</v>
      </c>
      <c r="BV5" s="9">
        <v>82.5</v>
      </c>
      <c r="BW5" s="9">
        <v>81</v>
      </c>
      <c r="BX5" s="9">
        <v>77</v>
      </c>
      <c r="BY5" s="9">
        <v>76</v>
      </c>
      <c r="BZ5" s="9">
        <v>75</v>
      </c>
      <c r="CA5" s="9">
        <v>75</v>
      </c>
      <c r="CB5" s="9">
        <v>69</v>
      </c>
      <c r="CC5" s="9">
        <v>1.981797</v>
      </c>
      <c r="CD5" s="9">
        <v>2.1319360000000001</v>
      </c>
      <c r="CE5" s="9">
        <v>3.2247479999999999</v>
      </c>
      <c r="CF5" s="9">
        <v>3.6048179999999999</v>
      </c>
      <c r="CG5" s="9">
        <v>2.2184750000000002</v>
      </c>
      <c r="CH5" s="9">
        <v>1.82707</v>
      </c>
      <c r="CI5" s="9">
        <v>1.2526710000000001</v>
      </c>
      <c r="CJ5" s="9">
        <v>1.2986470000000001</v>
      </c>
      <c r="CK5" s="9">
        <v>1.713341</v>
      </c>
      <c r="CL5" s="9">
        <v>2.8176389999999998</v>
      </c>
      <c r="CM5" s="9">
        <v>2.3945280000000002</v>
      </c>
      <c r="CN5" s="9">
        <v>1.9477329999999999</v>
      </c>
      <c r="CO5" s="9">
        <v>1.7396910000000001</v>
      </c>
      <c r="CP5" s="9">
        <v>1.833499</v>
      </c>
      <c r="CQ5" s="9">
        <v>1.8258350000000001</v>
      </c>
      <c r="CR5" s="9">
        <v>2.0493060000000001</v>
      </c>
      <c r="CS5" s="9">
        <v>2.2702680000000002</v>
      </c>
      <c r="CT5" s="9">
        <v>1.8019400000000001</v>
      </c>
      <c r="CU5" s="9">
        <v>2.437497</v>
      </c>
      <c r="CV5" s="9">
        <v>2.1619190000000001</v>
      </c>
      <c r="CW5" s="9">
        <v>2.496191</v>
      </c>
      <c r="CX5" s="9">
        <v>1.2925519999999999</v>
      </c>
      <c r="CY5" s="9">
        <v>1.1919</v>
      </c>
      <c r="CZ5" s="9">
        <v>1.1768689999999999</v>
      </c>
      <c r="DA5" s="9">
        <v>1.439821</v>
      </c>
    </row>
    <row r="6" spans="1:105" x14ac:dyDescent="0.25">
      <c r="A6" s="9" t="s">
        <v>130</v>
      </c>
      <c r="B6" s="9" t="s">
        <v>123</v>
      </c>
      <c r="C6" s="9" t="s">
        <v>124</v>
      </c>
      <c r="D6" s="9" t="s">
        <v>125</v>
      </c>
      <c r="E6" s="9">
        <v>9</v>
      </c>
      <c r="F6" s="9">
        <v>112.6717</v>
      </c>
      <c r="G6" s="9">
        <v>109.0157</v>
      </c>
      <c r="H6" s="9">
        <v>104.9091</v>
      </c>
      <c r="I6" s="9">
        <v>110.7289</v>
      </c>
      <c r="J6" s="9">
        <v>153.08860000000001</v>
      </c>
      <c r="K6" s="9">
        <v>203.309</v>
      </c>
      <c r="L6" s="9">
        <v>218.43450000000001</v>
      </c>
      <c r="M6" s="9">
        <v>242.20490000000001</v>
      </c>
      <c r="N6" s="9">
        <v>263.95819999999998</v>
      </c>
      <c r="O6" s="9">
        <v>275.68549999999999</v>
      </c>
      <c r="P6" s="9">
        <v>285.56420000000003</v>
      </c>
      <c r="Q6" s="9">
        <v>289.702</v>
      </c>
      <c r="R6" s="9">
        <v>285.05650000000003</v>
      </c>
      <c r="S6" s="9">
        <v>253.69820000000001</v>
      </c>
      <c r="T6" s="9">
        <v>253.47470000000001</v>
      </c>
      <c r="U6" s="9">
        <v>244.43389999999999</v>
      </c>
      <c r="V6" s="9">
        <v>227.57409999999999</v>
      </c>
      <c r="W6" s="9">
        <v>160.39789999999999</v>
      </c>
      <c r="X6" s="9">
        <v>146.40100000000001</v>
      </c>
      <c r="Y6" s="9">
        <v>138.83510000000001</v>
      </c>
      <c r="Z6" s="9">
        <v>132.4427</v>
      </c>
      <c r="AA6" s="9">
        <v>126.1396</v>
      </c>
      <c r="AB6" s="9">
        <v>122.8674</v>
      </c>
      <c r="AC6" s="9">
        <v>122.8674</v>
      </c>
      <c r="AD6" s="9">
        <v>226.04900000000001</v>
      </c>
      <c r="AE6" s="9">
        <v>113.9173</v>
      </c>
      <c r="AF6" s="9">
        <v>113.277</v>
      </c>
      <c r="AG6" s="9">
        <v>115.773</v>
      </c>
      <c r="AH6" s="9">
        <v>127.75490000000001</v>
      </c>
      <c r="AI6" s="9">
        <v>164.12540000000001</v>
      </c>
      <c r="AJ6" s="9">
        <v>197.10220000000001</v>
      </c>
      <c r="AK6" s="9">
        <v>211.42699999999999</v>
      </c>
      <c r="AL6" s="9">
        <v>233.67339999999999</v>
      </c>
      <c r="AM6" s="9">
        <v>255.7413</v>
      </c>
      <c r="AN6" s="9">
        <v>269.21910000000003</v>
      </c>
      <c r="AO6" s="9">
        <v>277.33980000000003</v>
      </c>
      <c r="AP6" s="9">
        <v>275.36410000000001</v>
      </c>
      <c r="AQ6" s="9">
        <v>277.30919999999998</v>
      </c>
      <c r="AR6" s="9">
        <v>273.88600000000002</v>
      </c>
      <c r="AS6" s="9">
        <v>273.66239999999999</v>
      </c>
      <c r="AT6" s="9">
        <v>264.76260000000002</v>
      </c>
      <c r="AU6" s="9">
        <v>245.2525</v>
      </c>
      <c r="AV6" s="9">
        <v>168.3433</v>
      </c>
      <c r="AW6" s="9">
        <v>151.87119999999999</v>
      </c>
      <c r="AX6" s="9">
        <v>143.2578</v>
      </c>
      <c r="AY6" s="9">
        <v>134.49340000000001</v>
      </c>
      <c r="AZ6" s="9">
        <v>125.3717</v>
      </c>
      <c r="BA6" s="9">
        <v>121.4962</v>
      </c>
      <c r="BB6" s="9">
        <v>121.4962</v>
      </c>
      <c r="BC6" s="9">
        <v>243.60239999999999</v>
      </c>
      <c r="BD6" s="9">
        <v>78.5</v>
      </c>
      <c r="BE6" s="9">
        <v>77.5</v>
      </c>
      <c r="BF6" s="9">
        <v>76.5</v>
      </c>
      <c r="BG6" s="9">
        <v>77</v>
      </c>
      <c r="BH6" s="9">
        <v>77.5</v>
      </c>
      <c r="BI6" s="9">
        <v>78</v>
      </c>
      <c r="BJ6" s="9">
        <v>77.5</v>
      </c>
      <c r="BK6" s="9">
        <v>78.5</v>
      </c>
      <c r="BL6" s="9">
        <v>78.5</v>
      </c>
      <c r="BM6" s="9">
        <v>79</v>
      </c>
      <c r="BN6" s="9">
        <v>82.5</v>
      </c>
      <c r="BO6" s="9">
        <v>84.5</v>
      </c>
      <c r="BP6" s="9">
        <v>86</v>
      </c>
      <c r="BQ6" s="9">
        <v>85.5</v>
      </c>
      <c r="BR6" s="9">
        <v>86.5</v>
      </c>
      <c r="BS6" s="9">
        <v>86</v>
      </c>
      <c r="BT6" s="9">
        <v>85.5</v>
      </c>
      <c r="BU6" s="9">
        <v>86</v>
      </c>
      <c r="BV6" s="9">
        <v>81</v>
      </c>
      <c r="BW6" s="9">
        <v>80.5</v>
      </c>
      <c r="BX6" s="9">
        <v>80</v>
      </c>
      <c r="BY6" s="9">
        <v>78.5</v>
      </c>
      <c r="BZ6" s="9">
        <v>78.5</v>
      </c>
      <c r="CA6" s="9">
        <v>78.5</v>
      </c>
      <c r="CB6" s="9">
        <v>69</v>
      </c>
      <c r="CC6" s="9">
        <v>13.63363</v>
      </c>
      <c r="CD6" s="9">
        <v>14.64184</v>
      </c>
      <c r="CE6" s="9">
        <v>20.820799999999998</v>
      </c>
      <c r="CF6" s="9">
        <v>24.732589999999998</v>
      </c>
      <c r="CG6" s="9">
        <v>16.01069</v>
      </c>
      <c r="CH6" s="9">
        <v>12.15545</v>
      </c>
      <c r="CI6" s="9">
        <v>9.5337999999999994</v>
      </c>
      <c r="CJ6" s="9">
        <v>8.9322529999999993</v>
      </c>
      <c r="CK6" s="9">
        <v>11.693210000000001</v>
      </c>
      <c r="CL6" s="9">
        <v>18.683769999999999</v>
      </c>
      <c r="CM6" s="9">
        <v>15.9079</v>
      </c>
      <c r="CN6" s="9">
        <v>11.14218</v>
      </c>
      <c r="CO6" s="9">
        <v>11.54997</v>
      </c>
      <c r="CP6" s="9">
        <v>12.380789999999999</v>
      </c>
      <c r="CQ6" s="9">
        <v>12.479139999999999</v>
      </c>
      <c r="CR6" s="9">
        <v>13.028639999999999</v>
      </c>
      <c r="CS6" s="9">
        <v>12.7751</v>
      </c>
      <c r="CT6" s="9">
        <v>11.334540000000001</v>
      </c>
      <c r="CU6" s="9">
        <v>10.720789999999999</v>
      </c>
      <c r="CV6" s="9">
        <v>10.31448</v>
      </c>
      <c r="CW6" s="9">
        <v>8.6244789999999991</v>
      </c>
      <c r="CX6" s="9">
        <v>7.9323610000000002</v>
      </c>
      <c r="CY6" s="9">
        <v>7.5809990000000003</v>
      </c>
      <c r="CZ6" s="9">
        <v>7.5809990000000003</v>
      </c>
      <c r="DA6" s="9">
        <v>9.3563259999999993</v>
      </c>
    </row>
    <row r="7" spans="1:105" x14ac:dyDescent="0.25">
      <c r="A7" s="9" t="s">
        <v>130</v>
      </c>
      <c r="B7" s="9" t="s">
        <v>123</v>
      </c>
      <c r="C7" s="9" t="s">
        <v>124</v>
      </c>
      <c r="D7" s="9" t="s">
        <v>125</v>
      </c>
      <c r="E7" s="9">
        <v>10</v>
      </c>
      <c r="F7" s="9">
        <v>103.4342</v>
      </c>
      <c r="G7" s="9">
        <v>99.231809999999996</v>
      </c>
      <c r="H7" s="9">
        <v>98.411109999999994</v>
      </c>
      <c r="I7" s="9">
        <v>100.5804</v>
      </c>
      <c r="J7" s="9">
        <v>141.25</v>
      </c>
      <c r="K7" s="9">
        <v>175.04589999999999</v>
      </c>
      <c r="L7" s="9">
        <v>183.41499999999999</v>
      </c>
      <c r="M7" s="9">
        <v>205.5583</v>
      </c>
      <c r="N7" s="9">
        <v>228.62129999999999</v>
      </c>
      <c r="O7" s="9">
        <v>243.9093</v>
      </c>
      <c r="P7" s="9">
        <v>255.79949999999999</v>
      </c>
      <c r="Q7" s="9">
        <v>267.39</v>
      </c>
      <c r="R7" s="9">
        <v>269.16160000000002</v>
      </c>
      <c r="S7" s="9">
        <v>245.5189</v>
      </c>
      <c r="T7" s="9">
        <v>246.5642</v>
      </c>
      <c r="U7" s="9">
        <v>234.90620000000001</v>
      </c>
      <c r="V7" s="9">
        <v>207.36109999999999</v>
      </c>
      <c r="W7" s="9">
        <v>144.8809</v>
      </c>
      <c r="X7" s="9">
        <v>128.63499999999999</v>
      </c>
      <c r="Y7" s="9">
        <v>126.8373</v>
      </c>
      <c r="Z7" s="9">
        <v>122.16800000000001</v>
      </c>
      <c r="AA7" s="9">
        <v>114.25409999999999</v>
      </c>
      <c r="AB7" s="9">
        <v>110.5581</v>
      </c>
      <c r="AC7" s="9">
        <v>110.4678</v>
      </c>
      <c r="AD7" s="9">
        <v>215.34780000000001</v>
      </c>
      <c r="AE7" s="9">
        <v>106.34</v>
      </c>
      <c r="AF7" s="9">
        <v>105.07640000000001</v>
      </c>
      <c r="AG7" s="9">
        <v>104.2641</v>
      </c>
      <c r="AH7" s="9">
        <v>109.8045</v>
      </c>
      <c r="AI7" s="9">
        <v>140.69880000000001</v>
      </c>
      <c r="AJ7" s="9">
        <v>171.46770000000001</v>
      </c>
      <c r="AK7" s="9">
        <v>182.78380000000001</v>
      </c>
      <c r="AL7" s="9">
        <v>206.31710000000001</v>
      </c>
      <c r="AM7" s="9">
        <v>231.29769999999999</v>
      </c>
      <c r="AN7" s="9">
        <v>247.77940000000001</v>
      </c>
      <c r="AO7" s="9">
        <v>253.6267</v>
      </c>
      <c r="AP7" s="9">
        <v>255.52799999999999</v>
      </c>
      <c r="AQ7" s="9">
        <v>258.06799999999998</v>
      </c>
      <c r="AR7" s="9">
        <v>255.17750000000001</v>
      </c>
      <c r="AS7" s="9">
        <v>256.22280000000001</v>
      </c>
      <c r="AT7" s="9">
        <v>244.65010000000001</v>
      </c>
      <c r="AU7" s="9">
        <v>224.50640000000001</v>
      </c>
      <c r="AV7" s="9">
        <v>158.1011</v>
      </c>
      <c r="AW7" s="9">
        <v>141.70599999999999</v>
      </c>
      <c r="AX7" s="9">
        <v>136.9461</v>
      </c>
      <c r="AY7" s="9">
        <v>128.4579</v>
      </c>
      <c r="AZ7" s="9">
        <v>119.0142</v>
      </c>
      <c r="BA7" s="9">
        <v>114.65349999999999</v>
      </c>
      <c r="BB7" s="9">
        <v>114.56319999999999</v>
      </c>
      <c r="BC7" s="9">
        <v>226.66569999999999</v>
      </c>
      <c r="BD7" s="9">
        <v>75.5</v>
      </c>
      <c r="BE7" s="9">
        <v>74</v>
      </c>
      <c r="BF7" s="9">
        <v>74</v>
      </c>
      <c r="BG7" s="9">
        <v>73.5</v>
      </c>
      <c r="BH7" s="9">
        <v>73</v>
      </c>
      <c r="BI7" s="9">
        <v>73</v>
      </c>
      <c r="BJ7" s="9">
        <v>73</v>
      </c>
      <c r="BK7" s="9">
        <v>73</v>
      </c>
      <c r="BL7" s="9">
        <v>75</v>
      </c>
      <c r="BM7" s="9">
        <v>78.5</v>
      </c>
      <c r="BN7" s="9">
        <v>81</v>
      </c>
      <c r="BO7" s="9">
        <v>83.5</v>
      </c>
      <c r="BP7" s="9">
        <v>84</v>
      </c>
      <c r="BQ7" s="9">
        <v>85.5</v>
      </c>
      <c r="BR7" s="9">
        <v>84</v>
      </c>
      <c r="BS7" s="9">
        <v>83</v>
      </c>
      <c r="BT7" s="9">
        <v>82</v>
      </c>
      <c r="BU7" s="9">
        <v>82</v>
      </c>
      <c r="BV7" s="9">
        <v>80.5</v>
      </c>
      <c r="BW7" s="9">
        <v>77.5</v>
      </c>
      <c r="BX7" s="9">
        <v>77</v>
      </c>
      <c r="BY7" s="9">
        <v>76.5</v>
      </c>
      <c r="BZ7" s="9">
        <v>75</v>
      </c>
      <c r="CA7" s="9">
        <v>75.5</v>
      </c>
      <c r="CB7" s="9">
        <v>69</v>
      </c>
      <c r="CC7" s="9">
        <v>12.82019</v>
      </c>
      <c r="CD7" s="9">
        <v>14.50806</v>
      </c>
      <c r="CE7" s="9">
        <v>19.30564</v>
      </c>
      <c r="CF7" s="9">
        <v>23.977740000000001</v>
      </c>
      <c r="CG7" s="9">
        <v>14.039859999999999</v>
      </c>
      <c r="CH7" s="9">
        <v>10.89363</v>
      </c>
      <c r="CI7" s="9">
        <v>7.8962640000000004</v>
      </c>
      <c r="CJ7" s="9">
        <v>9.202966</v>
      </c>
      <c r="CK7" s="9">
        <v>11.62698</v>
      </c>
      <c r="CL7" s="9">
        <v>18.824449999999999</v>
      </c>
      <c r="CM7" s="9">
        <v>15.84817</v>
      </c>
      <c r="CN7" s="9">
        <v>11.56151</v>
      </c>
      <c r="CO7" s="9">
        <v>11.587719999999999</v>
      </c>
      <c r="CP7" s="9">
        <v>12.496600000000001</v>
      </c>
      <c r="CQ7" s="9">
        <v>12.45791</v>
      </c>
      <c r="CR7" s="9">
        <v>13.350239999999999</v>
      </c>
      <c r="CS7" s="9">
        <v>12.742039999999999</v>
      </c>
      <c r="CT7" s="9">
        <v>11.093590000000001</v>
      </c>
      <c r="CU7" s="9">
        <v>10.452</v>
      </c>
      <c r="CV7" s="9">
        <v>10.35792</v>
      </c>
      <c r="CW7" s="9">
        <v>8.9509260000000008</v>
      </c>
      <c r="CX7" s="9">
        <v>7.7755169999999998</v>
      </c>
      <c r="CY7" s="9">
        <v>7.4284280000000003</v>
      </c>
      <c r="CZ7" s="9">
        <v>7.8056140000000003</v>
      </c>
      <c r="DA7" s="9">
        <v>9.2109889999999996</v>
      </c>
    </row>
    <row r="8" spans="1:105" x14ac:dyDescent="0.25">
      <c r="A8" s="9" t="s">
        <v>130</v>
      </c>
      <c r="B8" s="9" t="s">
        <v>123</v>
      </c>
      <c r="C8" s="9" t="s">
        <v>124</v>
      </c>
      <c r="D8" s="9" t="s">
        <v>17</v>
      </c>
      <c r="E8" s="9">
        <v>8</v>
      </c>
      <c r="F8" s="9">
        <v>116.6683</v>
      </c>
      <c r="G8" s="9">
        <v>114.79689999999999</v>
      </c>
      <c r="H8" s="9">
        <v>119.74850000000001</v>
      </c>
      <c r="I8" s="9">
        <v>138.97409999999999</v>
      </c>
      <c r="J8" s="9">
        <v>185.7568</v>
      </c>
      <c r="K8" s="9">
        <v>224.36449999999999</v>
      </c>
      <c r="L8" s="9">
        <v>235.33160000000001</v>
      </c>
      <c r="M8" s="9">
        <v>259.97949999999997</v>
      </c>
      <c r="N8" s="9">
        <v>283.51479999999998</v>
      </c>
      <c r="O8" s="9">
        <v>297.8159</v>
      </c>
      <c r="P8" s="9">
        <v>303.29939999999999</v>
      </c>
      <c r="Q8" s="9">
        <v>298.95940000000002</v>
      </c>
      <c r="R8" s="9">
        <v>294.98570000000001</v>
      </c>
      <c r="S8" s="9">
        <v>270.57049999999998</v>
      </c>
      <c r="T8" s="9">
        <v>270.01670000000001</v>
      </c>
      <c r="U8" s="9">
        <v>261.71260000000001</v>
      </c>
      <c r="V8" s="9">
        <v>245.36189999999999</v>
      </c>
      <c r="W8" s="9">
        <v>164.5513</v>
      </c>
      <c r="X8" s="9">
        <v>148.0898</v>
      </c>
      <c r="Y8" s="9">
        <v>146.2003</v>
      </c>
      <c r="Z8" s="9">
        <v>136.87989999999999</v>
      </c>
      <c r="AA8" s="9">
        <v>128.5907</v>
      </c>
      <c r="AB8" s="9">
        <v>123.3552</v>
      </c>
      <c r="AC8" s="9">
        <v>123.42700000000001</v>
      </c>
      <c r="AD8" s="9">
        <v>242.083</v>
      </c>
      <c r="AE8" s="9">
        <v>117.6002</v>
      </c>
      <c r="AF8" s="9">
        <v>116.6704</v>
      </c>
      <c r="AG8" s="9">
        <v>121.93940000000001</v>
      </c>
      <c r="AH8" s="9">
        <v>141.8091</v>
      </c>
      <c r="AI8" s="9">
        <v>188.81299999999999</v>
      </c>
      <c r="AJ8" s="9">
        <v>222.90389999999999</v>
      </c>
      <c r="AK8" s="9">
        <v>232.55789999999999</v>
      </c>
      <c r="AL8" s="9">
        <v>257.6266</v>
      </c>
      <c r="AM8" s="9">
        <v>279.09039999999999</v>
      </c>
      <c r="AN8" s="9">
        <v>290.58800000000002</v>
      </c>
      <c r="AO8" s="9">
        <v>293.25580000000002</v>
      </c>
      <c r="AP8" s="9">
        <v>286.4314</v>
      </c>
      <c r="AQ8" s="9">
        <v>285.13</v>
      </c>
      <c r="AR8" s="9">
        <v>281.577</v>
      </c>
      <c r="AS8" s="9">
        <v>281.02319999999997</v>
      </c>
      <c r="AT8" s="9">
        <v>272.70420000000001</v>
      </c>
      <c r="AU8" s="9">
        <v>254.7927</v>
      </c>
      <c r="AV8" s="9">
        <v>171.2079</v>
      </c>
      <c r="AW8" s="9">
        <v>149.13409999999999</v>
      </c>
      <c r="AX8" s="9">
        <v>145.2568</v>
      </c>
      <c r="AY8" s="9">
        <v>135.33420000000001</v>
      </c>
      <c r="AZ8" s="9">
        <v>124.7697</v>
      </c>
      <c r="BA8" s="9">
        <v>119.3776</v>
      </c>
      <c r="BB8" s="9">
        <v>119.4494</v>
      </c>
      <c r="BC8" s="9">
        <v>251.45480000000001</v>
      </c>
      <c r="BD8" s="9">
        <v>73.5</v>
      </c>
      <c r="BE8" s="9">
        <v>73.25</v>
      </c>
      <c r="BF8" s="9">
        <v>72.25</v>
      </c>
      <c r="BG8" s="9">
        <v>71.875</v>
      </c>
      <c r="BH8" s="9">
        <v>72.125</v>
      </c>
      <c r="BI8" s="9">
        <v>72.125</v>
      </c>
      <c r="BJ8" s="9">
        <v>71.875</v>
      </c>
      <c r="BK8" s="9">
        <v>73</v>
      </c>
      <c r="BL8" s="9">
        <v>74.25</v>
      </c>
      <c r="BM8" s="9">
        <v>76</v>
      </c>
      <c r="BN8" s="9">
        <v>78.75</v>
      </c>
      <c r="BO8" s="9">
        <v>81</v>
      </c>
      <c r="BP8" s="9">
        <v>82.125</v>
      </c>
      <c r="BQ8" s="9">
        <v>81.375</v>
      </c>
      <c r="BR8" s="9">
        <v>82</v>
      </c>
      <c r="BS8" s="9">
        <v>82.375</v>
      </c>
      <c r="BT8" s="9">
        <v>83.125</v>
      </c>
      <c r="BU8" s="9">
        <v>80.75</v>
      </c>
      <c r="BV8" s="9">
        <v>78.75</v>
      </c>
      <c r="BW8" s="9">
        <v>77.375</v>
      </c>
      <c r="BX8" s="9">
        <v>75.375</v>
      </c>
      <c r="BY8" s="9">
        <v>74</v>
      </c>
      <c r="BZ8" s="9">
        <v>73.875</v>
      </c>
      <c r="CA8" s="9">
        <v>74.125</v>
      </c>
      <c r="CB8" s="9">
        <v>69</v>
      </c>
      <c r="CC8" s="9">
        <v>1.842525</v>
      </c>
      <c r="CD8" s="9">
        <v>2.0327289999999998</v>
      </c>
      <c r="CE8" s="9">
        <v>3.122074</v>
      </c>
      <c r="CF8" s="9">
        <v>3.4291260000000001</v>
      </c>
      <c r="CG8" s="9">
        <v>2.0750579999999998</v>
      </c>
      <c r="CH8" s="9">
        <v>1.5831299999999999</v>
      </c>
      <c r="CI8" s="9">
        <v>1.177135</v>
      </c>
      <c r="CJ8" s="9">
        <v>1.256237</v>
      </c>
      <c r="CK8" s="9">
        <v>1.6715199999999999</v>
      </c>
      <c r="CL8" s="9">
        <v>2.646668</v>
      </c>
      <c r="CM8" s="9">
        <v>2.2938529999999999</v>
      </c>
      <c r="CN8" s="9">
        <v>1.7271570000000001</v>
      </c>
      <c r="CO8" s="9">
        <v>1.7155579999999999</v>
      </c>
      <c r="CP8" s="9">
        <v>1.8137639999999999</v>
      </c>
      <c r="CQ8" s="9">
        <v>1.811588</v>
      </c>
      <c r="CR8" s="9">
        <v>1.9565870000000001</v>
      </c>
      <c r="CS8" s="9">
        <v>2.166474</v>
      </c>
      <c r="CT8" s="9">
        <v>1.761881</v>
      </c>
      <c r="CU8" s="9">
        <v>1.6914830000000001</v>
      </c>
      <c r="CV8" s="9">
        <v>1.6630720000000001</v>
      </c>
      <c r="CW8" s="9">
        <v>1.4961990000000001</v>
      </c>
      <c r="CX8" s="9">
        <v>1.2467569999999999</v>
      </c>
      <c r="CY8" s="9">
        <v>1.096757</v>
      </c>
      <c r="CZ8" s="9">
        <v>1.1440129999999999</v>
      </c>
      <c r="DA8" s="9">
        <v>1.4064680000000001</v>
      </c>
    </row>
    <row r="9" spans="1:105" x14ac:dyDescent="0.25">
      <c r="A9" s="9" t="s">
        <v>130</v>
      </c>
      <c r="B9" s="9" t="s">
        <v>123</v>
      </c>
      <c r="C9" s="9" t="s">
        <v>126</v>
      </c>
      <c r="D9" s="9" t="s">
        <v>125</v>
      </c>
      <c r="E9" s="9">
        <v>5</v>
      </c>
      <c r="F9" s="9"/>
      <c r="BD9" s="9">
        <v>64.166700000000006</v>
      </c>
      <c r="BE9" s="9">
        <v>63</v>
      </c>
      <c r="BF9" s="9">
        <v>62.833300000000001</v>
      </c>
      <c r="BG9" s="9">
        <v>62.833300000000001</v>
      </c>
      <c r="BH9" s="9">
        <v>62.833350000000003</v>
      </c>
      <c r="BI9" s="9">
        <v>62.5</v>
      </c>
      <c r="BJ9" s="9">
        <v>61.833350000000003</v>
      </c>
      <c r="BK9" s="9">
        <v>62.833350000000003</v>
      </c>
      <c r="BL9" s="9">
        <v>64.5</v>
      </c>
      <c r="BM9" s="9">
        <v>65.833299999999994</v>
      </c>
      <c r="BN9" s="9">
        <v>68.333349999999996</v>
      </c>
      <c r="BO9" s="9">
        <v>71.333349999999996</v>
      </c>
      <c r="BP9" s="9">
        <v>72.833349999999996</v>
      </c>
      <c r="BQ9" s="9">
        <v>74</v>
      </c>
      <c r="BR9" s="9">
        <v>73.333299999999994</v>
      </c>
      <c r="BS9" s="9">
        <v>73.333349999999996</v>
      </c>
      <c r="BT9" s="9">
        <v>72.166650000000004</v>
      </c>
      <c r="BU9" s="9">
        <v>70.166650000000004</v>
      </c>
      <c r="BV9" s="9">
        <v>68.166650000000004</v>
      </c>
      <c r="BW9" s="9">
        <v>66.666700000000006</v>
      </c>
      <c r="BX9" s="9">
        <v>65.333349999999996</v>
      </c>
      <c r="BY9" s="9">
        <v>64.666650000000004</v>
      </c>
      <c r="BZ9" s="9">
        <v>64.666650000000004</v>
      </c>
      <c r="CA9" s="9">
        <v>63.833350000000003</v>
      </c>
      <c r="CB9" s="9">
        <v>0</v>
      </c>
    </row>
    <row r="10" spans="1:105" x14ac:dyDescent="0.25">
      <c r="A10" s="9" t="s">
        <v>130</v>
      </c>
      <c r="B10" s="9" t="s">
        <v>123</v>
      </c>
      <c r="C10" s="9" t="s">
        <v>126</v>
      </c>
      <c r="D10" s="9" t="s">
        <v>125</v>
      </c>
      <c r="E10" s="9">
        <v>6</v>
      </c>
      <c r="F10" s="9">
        <v>116.0226</v>
      </c>
      <c r="G10" s="9">
        <v>111.7038</v>
      </c>
      <c r="H10" s="9">
        <v>110.9096</v>
      </c>
      <c r="I10" s="9">
        <v>127.95359999999999</v>
      </c>
      <c r="J10" s="9">
        <v>159.45359999999999</v>
      </c>
      <c r="K10" s="9">
        <v>189.79859999999999</v>
      </c>
      <c r="L10" s="9">
        <v>199.66059999999999</v>
      </c>
      <c r="M10" s="9">
        <v>218.57079999999999</v>
      </c>
      <c r="N10" s="9">
        <v>241.6173</v>
      </c>
      <c r="O10" s="9">
        <v>253.0051</v>
      </c>
      <c r="P10" s="9">
        <v>260.4579</v>
      </c>
      <c r="Q10" s="9">
        <v>260.19240000000002</v>
      </c>
      <c r="R10" s="9">
        <v>260.18130000000002</v>
      </c>
      <c r="S10" s="9">
        <v>239.41390000000001</v>
      </c>
      <c r="T10" s="9">
        <v>239.68</v>
      </c>
      <c r="U10" s="9">
        <v>233.12870000000001</v>
      </c>
      <c r="V10" s="9">
        <v>221.14439999999999</v>
      </c>
      <c r="W10" s="9">
        <v>160.65270000000001</v>
      </c>
      <c r="X10" s="9">
        <v>142.86019999999999</v>
      </c>
      <c r="Y10" s="9">
        <v>141.86089999999999</v>
      </c>
      <c r="Z10" s="9">
        <v>134.7758</v>
      </c>
      <c r="AA10" s="9">
        <v>125.3122</v>
      </c>
      <c r="AB10" s="9">
        <v>122.63639999999999</v>
      </c>
      <c r="AC10" s="9">
        <v>122.63639999999999</v>
      </c>
      <c r="AD10" s="9">
        <v>218.67920000000001</v>
      </c>
      <c r="AE10" s="9">
        <v>113.2717</v>
      </c>
      <c r="AF10" s="9">
        <v>110.0848</v>
      </c>
      <c r="AG10" s="9">
        <v>109.3126</v>
      </c>
      <c r="AH10" s="9">
        <v>120.4781</v>
      </c>
      <c r="AI10" s="9">
        <v>154.0805</v>
      </c>
      <c r="AJ10" s="9">
        <v>190.3946</v>
      </c>
      <c r="AK10" s="9">
        <v>201.5838</v>
      </c>
      <c r="AL10" s="9">
        <v>224.11089999999999</v>
      </c>
      <c r="AM10" s="9">
        <v>243.9709</v>
      </c>
      <c r="AN10" s="9">
        <v>253.8484</v>
      </c>
      <c r="AO10" s="9">
        <v>257.6146</v>
      </c>
      <c r="AP10" s="9">
        <v>256.29809999999998</v>
      </c>
      <c r="AQ10" s="9">
        <v>256.15989999999999</v>
      </c>
      <c r="AR10" s="9">
        <v>254.0797</v>
      </c>
      <c r="AS10" s="9">
        <v>254.3458</v>
      </c>
      <c r="AT10" s="9">
        <v>247.2012</v>
      </c>
      <c r="AU10" s="9">
        <v>230.4093</v>
      </c>
      <c r="AV10" s="9">
        <v>161.89060000000001</v>
      </c>
      <c r="AW10" s="9">
        <v>143.03309999999999</v>
      </c>
      <c r="AX10" s="9">
        <v>141.60149999999999</v>
      </c>
      <c r="AY10" s="9">
        <v>135.5273</v>
      </c>
      <c r="AZ10" s="9">
        <v>124.5822</v>
      </c>
      <c r="BA10" s="9">
        <v>119.6918</v>
      </c>
      <c r="BB10" s="9">
        <v>119.6918</v>
      </c>
      <c r="BC10" s="9">
        <v>228.88149999999999</v>
      </c>
      <c r="BD10" s="9">
        <v>65.333299999999994</v>
      </c>
      <c r="BE10" s="9">
        <v>64.666700000000006</v>
      </c>
      <c r="BF10" s="9">
        <v>64.666700000000006</v>
      </c>
      <c r="BG10" s="9">
        <v>64.333299999999994</v>
      </c>
      <c r="BH10" s="9">
        <v>64.333299999999994</v>
      </c>
      <c r="BI10" s="9">
        <v>64.333299999999994</v>
      </c>
      <c r="BJ10" s="9">
        <v>64.333299999999994</v>
      </c>
      <c r="BK10" s="9">
        <v>64.333299999999994</v>
      </c>
      <c r="BL10" s="9">
        <v>65</v>
      </c>
      <c r="BM10" s="9">
        <v>66.333299999999994</v>
      </c>
      <c r="BN10" s="9">
        <v>67</v>
      </c>
      <c r="BO10" s="9">
        <v>68.666700000000006</v>
      </c>
      <c r="BP10" s="9">
        <v>69</v>
      </c>
      <c r="BQ10" s="9">
        <v>70.333299999999994</v>
      </c>
      <c r="BR10" s="9">
        <v>69.666700000000006</v>
      </c>
      <c r="BS10" s="9">
        <v>70</v>
      </c>
      <c r="BT10" s="9">
        <v>71</v>
      </c>
      <c r="BU10" s="9">
        <v>71.333299999999994</v>
      </c>
      <c r="BV10" s="9">
        <v>70.333299999999994</v>
      </c>
      <c r="BW10" s="9">
        <v>69.666700000000006</v>
      </c>
      <c r="BX10" s="9">
        <v>68</v>
      </c>
      <c r="BY10" s="9">
        <v>66.666700000000006</v>
      </c>
      <c r="BZ10" s="9">
        <v>66.333299999999994</v>
      </c>
      <c r="CA10" s="9">
        <v>66</v>
      </c>
      <c r="CB10" s="9">
        <v>66</v>
      </c>
      <c r="CC10" s="9">
        <v>4.6589879999999999</v>
      </c>
      <c r="CD10" s="9">
        <v>5.3475929999999998</v>
      </c>
      <c r="CE10" s="9">
        <v>7.3765470000000004</v>
      </c>
      <c r="CF10" s="9">
        <v>9.2007770000000004</v>
      </c>
      <c r="CG10" s="9">
        <v>5.3038460000000001</v>
      </c>
      <c r="CH10" s="9">
        <v>4.0965109999999996</v>
      </c>
      <c r="CI10" s="9">
        <v>2.9891740000000002</v>
      </c>
      <c r="CJ10" s="9">
        <v>3.2920859999999998</v>
      </c>
      <c r="CK10" s="9">
        <v>4.3471909999999996</v>
      </c>
      <c r="CL10" s="9">
        <v>6.8252860000000002</v>
      </c>
      <c r="CM10" s="9">
        <v>5.8820649999999999</v>
      </c>
      <c r="CN10" s="9">
        <v>4.3586809999999998</v>
      </c>
      <c r="CO10" s="9">
        <v>4.5268129999999998</v>
      </c>
      <c r="CP10" s="9">
        <v>4.8633819999999996</v>
      </c>
      <c r="CQ10" s="9">
        <v>4.8834109999999997</v>
      </c>
      <c r="CR10" s="9">
        <v>5.1036299999999999</v>
      </c>
      <c r="CS10" s="9">
        <v>4.9250059999999998</v>
      </c>
      <c r="CT10" s="9">
        <v>4.1924669999999997</v>
      </c>
      <c r="CU10" s="9">
        <v>3.9731740000000002</v>
      </c>
      <c r="CV10" s="9">
        <v>4.03172</v>
      </c>
      <c r="CW10" s="9">
        <v>3.4042720000000002</v>
      </c>
      <c r="CX10" s="9">
        <v>3.015422</v>
      </c>
      <c r="CY10" s="9">
        <v>2.9002080000000001</v>
      </c>
      <c r="CZ10" s="9">
        <v>2.9002080000000001</v>
      </c>
      <c r="DA10" s="9">
        <v>3.5444079999999998</v>
      </c>
    </row>
    <row r="11" spans="1:105" x14ac:dyDescent="0.25">
      <c r="A11" s="9" t="s">
        <v>130</v>
      </c>
      <c r="B11" s="9" t="s">
        <v>123</v>
      </c>
      <c r="C11" s="9" t="s">
        <v>126</v>
      </c>
      <c r="D11" s="9" t="s">
        <v>125</v>
      </c>
      <c r="E11" s="9">
        <v>7</v>
      </c>
      <c r="F11" s="9">
        <v>115.5001</v>
      </c>
      <c r="G11" s="9">
        <v>110.337</v>
      </c>
      <c r="H11" s="9">
        <v>115.0891</v>
      </c>
      <c r="I11" s="9">
        <v>140.9682</v>
      </c>
      <c r="J11" s="9">
        <v>184.10740000000001</v>
      </c>
      <c r="K11" s="9">
        <v>225.03970000000001</v>
      </c>
      <c r="L11" s="9">
        <v>242.11660000000001</v>
      </c>
      <c r="M11" s="9">
        <v>267.7835</v>
      </c>
      <c r="N11" s="9">
        <v>285.4359</v>
      </c>
      <c r="O11" s="9">
        <v>291.32900000000001</v>
      </c>
      <c r="P11" s="9">
        <v>291.23939999999999</v>
      </c>
      <c r="Q11" s="9">
        <v>283.58749999999998</v>
      </c>
      <c r="R11" s="9">
        <v>283.21940000000001</v>
      </c>
      <c r="S11" s="9">
        <v>267.9341</v>
      </c>
      <c r="T11" s="9">
        <v>268.52080000000001</v>
      </c>
      <c r="U11" s="9">
        <v>262.97289999999998</v>
      </c>
      <c r="V11" s="9">
        <v>248.59219999999999</v>
      </c>
      <c r="W11" s="9">
        <v>168.21549999999999</v>
      </c>
      <c r="X11" s="9">
        <v>146.63200000000001</v>
      </c>
      <c r="Y11" s="9">
        <v>146.53049999999999</v>
      </c>
      <c r="Z11" s="9">
        <v>133.2303</v>
      </c>
      <c r="AA11" s="9">
        <v>120.3802</v>
      </c>
      <c r="AB11" s="9">
        <v>114.80289999999999</v>
      </c>
      <c r="AC11" s="9">
        <v>114.7283</v>
      </c>
      <c r="AD11" s="9">
        <v>243.0873</v>
      </c>
      <c r="AE11" s="9">
        <v>116.3937</v>
      </c>
      <c r="AF11" s="9">
        <v>114.8931</v>
      </c>
      <c r="AG11" s="9">
        <v>122.501</v>
      </c>
      <c r="AH11" s="9">
        <v>149.8501</v>
      </c>
      <c r="AI11" s="9">
        <v>193.0625</v>
      </c>
      <c r="AJ11" s="9">
        <v>227.27250000000001</v>
      </c>
      <c r="AK11" s="9">
        <v>235.0188</v>
      </c>
      <c r="AL11" s="9">
        <v>257.09640000000002</v>
      </c>
      <c r="AM11" s="9">
        <v>275.28210000000001</v>
      </c>
      <c r="AN11" s="9">
        <v>285.18900000000002</v>
      </c>
      <c r="AO11" s="9">
        <v>286.13389999999998</v>
      </c>
      <c r="AP11" s="9">
        <v>279.71199999999999</v>
      </c>
      <c r="AQ11" s="9">
        <v>277.75439999999998</v>
      </c>
      <c r="AR11" s="9">
        <v>274.42489999999998</v>
      </c>
      <c r="AS11" s="9">
        <v>275.01159999999999</v>
      </c>
      <c r="AT11" s="9">
        <v>267.8526</v>
      </c>
      <c r="AU11" s="9">
        <v>249.81180000000001</v>
      </c>
      <c r="AV11" s="9">
        <v>168.8296</v>
      </c>
      <c r="AW11" s="9">
        <v>148.03100000000001</v>
      </c>
      <c r="AX11" s="9">
        <v>146.5652</v>
      </c>
      <c r="AY11" s="9">
        <v>137.33189999999999</v>
      </c>
      <c r="AZ11" s="9">
        <v>125.9618</v>
      </c>
      <c r="BA11" s="9">
        <v>120.62730000000001</v>
      </c>
      <c r="BB11" s="9">
        <v>120.5527</v>
      </c>
      <c r="BC11" s="9">
        <v>246.05090000000001</v>
      </c>
      <c r="BD11" s="9">
        <v>69</v>
      </c>
      <c r="BE11" s="9">
        <v>68.333299999999994</v>
      </c>
      <c r="BF11" s="9">
        <v>68</v>
      </c>
      <c r="BG11" s="9">
        <v>68.333299999999994</v>
      </c>
      <c r="BH11" s="9">
        <v>68.333299999999994</v>
      </c>
      <c r="BI11" s="9">
        <v>68.666700000000006</v>
      </c>
      <c r="BJ11" s="9">
        <v>68.666700000000006</v>
      </c>
      <c r="BK11" s="9">
        <v>69</v>
      </c>
      <c r="BL11" s="9">
        <v>69.666700000000006</v>
      </c>
      <c r="BM11" s="9">
        <v>71.666700000000006</v>
      </c>
      <c r="BN11" s="9">
        <v>73</v>
      </c>
      <c r="BO11" s="9">
        <v>73.666700000000006</v>
      </c>
      <c r="BP11" s="9">
        <v>73.333299999999994</v>
      </c>
      <c r="BQ11" s="9">
        <v>73.666700000000006</v>
      </c>
      <c r="BR11" s="9">
        <v>74.666700000000006</v>
      </c>
      <c r="BS11" s="9">
        <v>74.333299999999994</v>
      </c>
      <c r="BT11" s="9">
        <v>73</v>
      </c>
      <c r="BU11" s="9">
        <v>74</v>
      </c>
      <c r="BV11" s="9">
        <v>73.333299999999994</v>
      </c>
      <c r="BW11" s="9">
        <v>72</v>
      </c>
      <c r="BX11" s="9">
        <v>70.666700000000006</v>
      </c>
      <c r="BY11" s="9">
        <v>70.333299999999994</v>
      </c>
      <c r="BZ11" s="9">
        <v>70.666700000000006</v>
      </c>
      <c r="CA11" s="9">
        <v>70.333299999999994</v>
      </c>
      <c r="CB11" s="9">
        <v>71</v>
      </c>
      <c r="CC11" s="9">
        <v>11.572469999999999</v>
      </c>
      <c r="CD11" s="9">
        <v>12.662369999999999</v>
      </c>
      <c r="CE11" s="9">
        <v>17.706810000000001</v>
      </c>
      <c r="CF11" s="9">
        <v>21.82141</v>
      </c>
      <c r="CG11" s="9">
        <v>12.670170000000001</v>
      </c>
      <c r="CH11" s="9">
        <v>9.8689450000000001</v>
      </c>
      <c r="CI11" s="9">
        <v>7.158461</v>
      </c>
      <c r="CJ11" s="9">
        <v>7.8517989999999998</v>
      </c>
      <c r="CK11" s="9">
        <v>10.318059999999999</v>
      </c>
      <c r="CL11" s="9">
        <v>16.31109</v>
      </c>
      <c r="CM11" s="9">
        <v>13.99269</v>
      </c>
      <c r="CN11" s="9">
        <v>10.299440000000001</v>
      </c>
      <c r="CO11" s="9">
        <v>10.682539999999999</v>
      </c>
      <c r="CP11" s="9">
        <v>11.52576</v>
      </c>
      <c r="CQ11" s="9">
        <v>11.561719999999999</v>
      </c>
      <c r="CR11" s="9">
        <v>12.13494</v>
      </c>
      <c r="CS11" s="9">
        <v>11.643689999999999</v>
      </c>
      <c r="CT11" s="9">
        <v>10.022819999999999</v>
      </c>
      <c r="CU11" s="9">
        <v>9.5932809999999993</v>
      </c>
      <c r="CV11" s="9">
        <v>9.8811809999999998</v>
      </c>
      <c r="CW11" s="9">
        <v>8.4902390000000008</v>
      </c>
      <c r="CX11" s="9">
        <v>7.4131159999999996</v>
      </c>
      <c r="CY11" s="9">
        <v>7.1465209999999999</v>
      </c>
      <c r="CZ11" s="9">
        <v>7.1610269999999998</v>
      </c>
      <c r="DA11" s="9">
        <v>8.489941</v>
      </c>
    </row>
    <row r="12" spans="1:105" x14ac:dyDescent="0.25">
      <c r="A12" s="9" t="s">
        <v>130</v>
      </c>
      <c r="B12" s="9" t="s">
        <v>123</v>
      </c>
      <c r="C12" s="9" t="s">
        <v>126</v>
      </c>
      <c r="D12" s="9" t="s">
        <v>125</v>
      </c>
      <c r="E12" s="9">
        <v>8</v>
      </c>
      <c r="F12" s="9">
        <v>116.3049</v>
      </c>
      <c r="G12" s="9">
        <v>114.6189</v>
      </c>
      <c r="H12" s="9">
        <v>119.3939</v>
      </c>
      <c r="I12" s="9">
        <v>140.13200000000001</v>
      </c>
      <c r="J12" s="9">
        <v>181.95310000000001</v>
      </c>
      <c r="K12" s="9">
        <v>222.04130000000001</v>
      </c>
      <c r="L12" s="9">
        <v>233.46449999999999</v>
      </c>
      <c r="M12" s="9">
        <v>258.8578</v>
      </c>
      <c r="N12" s="9">
        <v>282.83269999999999</v>
      </c>
      <c r="O12" s="9">
        <v>300.02890000000002</v>
      </c>
      <c r="P12" s="9">
        <v>304.31189999999998</v>
      </c>
      <c r="Q12" s="9">
        <v>299.3383</v>
      </c>
      <c r="R12" s="9">
        <v>295.10610000000003</v>
      </c>
      <c r="S12" s="9">
        <v>270.8621</v>
      </c>
      <c r="T12" s="9">
        <v>270.56400000000002</v>
      </c>
      <c r="U12" s="9">
        <v>262.91809999999998</v>
      </c>
      <c r="V12" s="9">
        <v>246.2062</v>
      </c>
      <c r="W12" s="9">
        <v>164.6781</v>
      </c>
      <c r="X12" s="9">
        <v>149.81870000000001</v>
      </c>
      <c r="Y12" s="9">
        <v>146.8391</v>
      </c>
      <c r="Z12" s="9">
        <v>137.67240000000001</v>
      </c>
      <c r="AA12" s="9">
        <v>129.60230000000001</v>
      </c>
      <c r="AB12" s="9">
        <v>124.6264</v>
      </c>
      <c r="AC12" s="9">
        <v>124.4995</v>
      </c>
      <c r="AD12" s="9">
        <v>242.14779999999999</v>
      </c>
      <c r="AE12" s="9">
        <v>117.23690000000001</v>
      </c>
      <c r="AF12" s="9">
        <v>116.4924</v>
      </c>
      <c r="AG12" s="9">
        <v>121.5848</v>
      </c>
      <c r="AH12" s="9">
        <v>142.96709999999999</v>
      </c>
      <c r="AI12" s="9">
        <v>185.0093</v>
      </c>
      <c r="AJ12" s="9">
        <v>220.58080000000001</v>
      </c>
      <c r="AK12" s="9">
        <v>230.69069999999999</v>
      </c>
      <c r="AL12" s="9">
        <v>256.50479999999999</v>
      </c>
      <c r="AM12" s="9">
        <v>278.40839999999997</v>
      </c>
      <c r="AN12" s="9">
        <v>292.80099999999999</v>
      </c>
      <c r="AO12" s="9">
        <v>294.26819999999998</v>
      </c>
      <c r="AP12" s="9">
        <v>286.81020000000001</v>
      </c>
      <c r="AQ12" s="9">
        <v>285.25040000000001</v>
      </c>
      <c r="AR12" s="9">
        <v>281.86869999999999</v>
      </c>
      <c r="AS12" s="9">
        <v>281.57049999999998</v>
      </c>
      <c r="AT12" s="9">
        <v>273.90969999999999</v>
      </c>
      <c r="AU12" s="9">
        <v>255.637</v>
      </c>
      <c r="AV12" s="9">
        <v>171.3348</v>
      </c>
      <c r="AW12" s="9">
        <v>150.8631</v>
      </c>
      <c r="AX12" s="9">
        <v>145.8956</v>
      </c>
      <c r="AY12" s="9">
        <v>136.1268</v>
      </c>
      <c r="AZ12" s="9">
        <v>125.7813</v>
      </c>
      <c r="BA12" s="9">
        <v>120.64879999999999</v>
      </c>
      <c r="BB12" s="9">
        <v>120.5219</v>
      </c>
      <c r="BC12" s="9">
        <v>251.5196</v>
      </c>
      <c r="BD12" s="9">
        <v>73.333299999999994</v>
      </c>
      <c r="BE12" s="9">
        <v>72.666700000000006</v>
      </c>
      <c r="BF12" s="9">
        <v>72.333299999999994</v>
      </c>
      <c r="BG12" s="9">
        <v>73.333299999999994</v>
      </c>
      <c r="BH12" s="9">
        <v>71.666700000000006</v>
      </c>
      <c r="BI12" s="9">
        <v>71.333299999999994</v>
      </c>
      <c r="BJ12" s="9">
        <v>71.666700000000006</v>
      </c>
      <c r="BK12" s="9">
        <v>72.333299999999994</v>
      </c>
      <c r="BL12" s="9">
        <v>73.666700000000006</v>
      </c>
      <c r="BM12" s="9">
        <v>77.333299999999994</v>
      </c>
      <c r="BN12" s="9">
        <v>80</v>
      </c>
      <c r="BO12" s="9">
        <v>81</v>
      </c>
      <c r="BP12" s="9">
        <v>82.666700000000006</v>
      </c>
      <c r="BQ12" s="9">
        <v>82</v>
      </c>
      <c r="BR12" s="9">
        <v>83.333299999999994</v>
      </c>
      <c r="BS12" s="9">
        <v>83.333299999999994</v>
      </c>
      <c r="BT12" s="9">
        <v>83.333299999999994</v>
      </c>
      <c r="BU12" s="9">
        <v>83</v>
      </c>
      <c r="BV12" s="9">
        <v>80</v>
      </c>
      <c r="BW12" s="9">
        <v>79.333299999999994</v>
      </c>
      <c r="BX12" s="9">
        <v>77.666700000000006</v>
      </c>
      <c r="BY12" s="9">
        <v>76</v>
      </c>
      <c r="BZ12" s="9">
        <v>76</v>
      </c>
      <c r="CA12" s="9">
        <v>75.666700000000006</v>
      </c>
      <c r="CB12" s="9">
        <v>69</v>
      </c>
      <c r="CC12" s="9">
        <v>2.7158199999999999</v>
      </c>
      <c r="CD12" s="9">
        <v>2.0977049999999999</v>
      </c>
      <c r="CE12" s="9">
        <v>2.7774890000000001</v>
      </c>
      <c r="CF12" s="9">
        <v>4.5032189999999996</v>
      </c>
      <c r="CG12" s="9">
        <v>2.3721199999999998</v>
      </c>
      <c r="CH12" s="9">
        <v>1.645046</v>
      </c>
      <c r="CI12" s="9">
        <v>1.134301</v>
      </c>
      <c r="CJ12" s="9">
        <v>1.316821</v>
      </c>
      <c r="CK12" s="9">
        <v>1.744931</v>
      </c>
      <c r="CL12" s="9">
        <v>2.8574730000000002</v>
      </c>
      <c r="CM12" s="9">
        <v>2.2811400000000002</v>
      </c>
      <c r="CN12" s="9">
        <v>1.6635139999999999</v>
      </c>
      <c r="CO12" s="9">
        <v>1.7887249999999999</v>
      </c>
      <c r="CP12" s="9">
        <v>1.8320289999999999</v>
      </c>
      <c r="CQ12" s="9">
        <v>1.890576</v>
      </c>
      <c r="CR12" s="9">
        <v>1.9686459999999999</v>
      </c>
      <c r="CS12" s="9">
        <v>2.062074</v>
      </c>
      <c r="CT12" s="9">
        <v>2.1438609999999998</v>
      </c>
      <c r="CU12" s="9">
        <v>1.8602879999999999</v>
      </c>
      <c r="CV12" s="9">
        <v>1.9357230000000001</v>
      </c>
      <c r="CW12" s="9">
        <v>1.5956300000000001</v>
      </c>
      <c r="CX12" s="9">
        <v>1.4393229999999999</v>
      </c>
      <c r="CY12" s="9">
        <v>1.260006</v>
      </c>
      <c r="CZ12" s="9">
        <v>1.2068939999999999</v>
      </c>
      <c r="DA12" s="9">
        <v>1.5123489999999999</v>
      </c>
    </row>
    <row r="13" spans="1:105" x14ac:dyDescent="0.25">
      <c r="A13" s="9" t="s">
        <v>130</v>
      </c>
      <c r="B13" s="9" t="s">
        <v>123</v>
      </c>
      <c r="C13" s="9" t="s">
        <v>126</v>
      </c>
      <c r="D13" s="9" t="s">
        <v>125</v>
      </c>
      <c r="E13" s="9">
        <v>9</v>
      </c>
      <c r="F13" s="9">
        <v>111.81019999999999</v>
      </c>
      <c r="G13" s="9">
        <v>107.2728</v>
      </c>
      <c r="H13" s="9">
        <v>100.429</v>
      </c>
      <c r="I13" s="9">
        <v>104.831</v>
      </c>
      <c r="J13" s="9">
        <v>145.9057</v>
      </c>
      <c r="K13" s="9">
        <v>194.78829999999999</v>
      </c>
      <c r="L13" s="9">
        <v>208.4152</v>
      </c>
      <c r="M13" s="9">
        <v>237.69329999999999</v>
      </c>
      <c r="N13" s="9">
        <v>262.67520000000002</v>
      </c>
      <c r="O13" s="9">
        <v>274.8159</v>
      </c>
      <c r="P13" s="9">
        <v>284.18799999999999</v>
      </c>
      <c r="Q13" s="9">
        <v>290.35019999999997</v>
      </c>
      <c r="R13" s="9">
        <v>285.93290000000002</v>
      </c>
      <c r="S13" s="9">
        <v>253.81489999999999</v>
      </c>
      <c r="T13" s="9">
        <v>253.70079999999999</v>
      </c>
      <c r="U13" s="9">
        <v>246.84649999999999</v>
      </c>
      <c r="V13" s="9">
        <v>230.1001</v>
      </c>
      <c r="W13" s="9">
        <v>163.88390000000001</v>
      </c>
      <c r="X13" s="9">
        <v>150.21789999999999</v>
      </c>
      <c r="Y13" s="9">
        <v>144.2192</v>
      </c>
      <c r="Z13" s="9">
        <v>134.18620000000001</v>
      </c>
      <c r="AA13" s="9">
        <v>126.9213</v>
      </c>
      <c r="AB13" s="9">
        <v>124.2157</v>
      </c>
      <c r="AC13" s="9">
        <v>123.8372</v>
      </c>
      <c r="AD13" s="9">
        <v>227.22669999999999</v>
      </c>
      <c r="AE13" s="9">
        <v>113.0557</v>
      </c>
      <c r="AF13" s="9">
        <v>111.5342</v>
      </c>
      <c r="AG13" s="9">
        <v>111.2929</v>
      </c>
      <c r="AH13" s="9">
        <v>121.857</v>
      </c>
      <c r="AI13" s="9">
        <v>156.9425</v>
      </c>
      <c r="AJ13" s="9">
        <v>188.58150000000001</v>
      </c>
      <c r="AK13" s="9">
        <v>201.40770000000001</v>
      </c>
      <c r="AL13" s="9">
        <v>229.1617</v>
      </c>
      <c r="AM13" s="9">
        <v>254.45830000000001</v>
      </c>
      <c r="AN13" s="9">
        <v>268.34949999999998</v>
      </c>
      <c r="AO13" s="9">
        <v>275.96370000000002</v>
      </c>
      <c r="AP13" s="9">
        <v>276.01229999999998</v>
      </c>
      <c r="AQ13" s="9">
        <v>278.18560000000002</v>
      </c>
      <c r="AR13" s="9">
        <v>274.0027</v>
      </c>
      <c r="AS13" s="9">
        <v>273.88850000000002</v>
      </c>
      <c r="AT13" s="9">
        <v>267.17520000000002</v>
      </c>
      <c r="AU13" s="9">
        <v>247.77850000000001</v>
      </c>
      <c r="AV13" s="9">
        <v>171.82929999999999</v>
      </c>
      <c r="AW13" s="9">
        <v>155.68809999999999</v>
      </c>
      <c r="AX13" s="9">
        <v>148.64189999999999</v>
      </c>
      <c r="AY13" s="9">
        <v>136.23689999999999</v>
      </c>
      <c r="AZ13" s="9">
        <v>126.1533</v>
      </c>
      <c r="BA13" s="9">
        <v>122.8445</v>
      </c>
      <c r="BB13" s="9">
        <v>122.4659</v>
      </c>
      <c r="BC13" s="9">
        <v>244.7801</v>
      </c>
      <c r="BD13" s="9">
        <v>76</v>
      </c>
      <c r="BE13" s="9">
        <v>75</v>
      </c>
      <c r="BF13" s="9">
        <v>73.333299999999994</v>
      </c>
      <c r="BG13" s="9">
        <v>72.666700000000006</v>
      </c>
      <c r="BH13" s="9">
        <v>71.333299999999994</v>
      </c>
      <c r="BI13" s="9">
        <v>71.666700000000006</v>
      </c>
      <c r="BJ13" s="9">
        <v>71.333299999999994</v>
      </c>
      <c r="BK13" s="9">
        <v>72.333299999999994</v>
      </c>
      <c r="BL13" s="9">
        <v>74.666700000000006</v>
      </c>
      <c r="BM13" s="9">
        <v>78</v>
      </c>
      <c r="BN13" s="9">
        <v>84</v>
      </c>
      <c r="BO13" s="9">
        <v>88.333299999999994</v>
      </c>
      <c r="BP13" s="9">
        <v>87.666700000000006</v>
      </c>
      <c r="BQ13" s="9">
        <v>86.666700000000006</v>
      </c>
      <c r="BR13" s="9">
        <v>90</v>
      </c>
      <c r="BS13" s="9">
        <v>89.666700000000006</v>
      </c>
      <c r="BT13" s="9">
        <v>90.666700000000006</v>
      </c>
      <c r="BU13" s="9">
        <v>90.333299999999994</v>
      </c>
      <c r="BV13" s="9">
        <v>89.333299999999994</v>
      </c>
      <c r="BW13" s="9">
        <v>85.333299999999994</v>
      </c>
      <c r="BX13" s="9">
        <v>81</v>
      </c>
      <c r="BY13" s="9">
        <v>81.333299999999994</v>
      </c>
      <c r="BZ13" s="9">
        <v>80.666700000000006</v>
      </c>
      <c r="CA13" s="9">
        <v>80</v>
      </c>
      <c r="CB13" s="9">
        <v>69</v>
      </c>
      <c r="CC13" s="9">
        <v>14.761939999999999</v>
      </c>
      <c r="CD13" s="9">
        <v>14.03994</v>
      </c>
      <c r="CE13" s="9">
        <v>21.24878</v>
      </c>
      <c r="CF13" s="9">
        <v>24.068470000000001</v>
      </c>
      <c r="CG13" s="9">
        <v>13.71299</v>
      </c>
      <c r="CH13" s="9">
        <v>10.55414</v>
      </c>
      <c r="CI13" s="9">
        <v>8.3482590000000005</v>
      </c>
      <c r="CJ13" s="9">
        <v>8.8894789999999997</v>
      </c>
      <c r="CK13" s="9">
        <v>11.868840000000001</v>
      </c>
      <c r="CL13" s="9">
        <v>19.25395</v>
      </c>
      <c r="CM13" s="9">
        <v>16.698409999999999</v>
      </c>
      <c r="CN13" s="9">
        <v>11.343310000000001</v>
      </c>
      <c r="CO13" s="9">
        <v>11.535019999999999</v>
      </c>
      <c r="CP13" s="9">
        <v>12.38481</v>
      </c>
      <c r="CQ13" s="9">
        <v>12.981249999999999</v>
      </c>
      <c r="CR13" s="9">
        <v>13.13105</v>
      </c>
      <c r="CS13" s="9">
        <v>13.573600000000001</v>
      </c>
      <c r="CT13" s="9">
        <v>11.85192</v>
      </c>
      <c r="CU13" s="9">
        <v>11.69735</v>
      </c>
      <c r="CV13" s="9">
        <v>11.561400000000001</v>
      </c>
      <c r="CW13" s="9">
        <v>9.8073040000000002</v>
      </c>
      <c r="CX13" s="9">
        <v>8.1993620000000007</v>
      </c>
      <c r="CY13" s="9">
        <v>7.8150539999999999</v>
      </c>
      <c r="CZ13" s="9">
        <v>7.725975</v>
      </c>
      <c r="DA13" s="9">
        <v>9.747579</v>
      </c>
    </row>
    <row r="14" spans="1:105" x14ac:dyDescent="0.25">
      <c r="A14" s="9" t="s">
        <v>130</v>
      </c>
      <c r="B14" s="9" t="s">
        <v>123</v>
      </c>
      <c r="C14" s="9" t="s">
        <v>126</v>
      </c>
      <c r="D14" s="9" t="s">
        <v>125</v>
      </c>
      <c r="E14" s="9">
        <v>10</v>
      </c>
      <c r="F14" s="9">
        <v>100.8818</v>
      </c>
      <c r="G14" s="9">
        <v>95.101200000000006</v>
      </c>
      <c r="H14" s="9">
        <v>95.821550000000002</v>
      </c>
      <c r="I14" s="9">
        <v>102.70399999999999</v>
      </c>
      <c r="J14" s="9">
        <v>144.85050000000001</v>
      </c>
      <c r="K14" s="9">
        <v>176.72059999999999</v>
      </c>
      <c r="L14" s="9">
        <v>182.31100000000001</v>
      </c>
      <c r="M14" s="9">
        <v>203.0669</v>
      </c>
      <c r="N14" s="9">
        <v>221.22380000000001</v>
      </c>
      <c r="O14" s="9">
        <v>231.45859999999999</v>
      </c>
      <c r="P14" s="9">
        <v>247.5342</v>
      </c>
      <c r="Q14" s="9">
        <v>259.97620000000001</v>
      </c>
      <c r="R14" s="9">
        <v>260.42649999999998</v>
      </c>
      <c r="S14" s="9">
        <v>236.49809999999999</v>
      </c>
      <c r="T14" s="9">
        <v>236.9143</v>
      </c>
      <c r="U14" s="9">
        <v>228.38409999999999</v>
      </c>
      <c r="V14" s="9">
        <v>200.1867</v>
      </c>
      <c r="W14" s="9">
        <v>138.92570000000001</v>
      </c>
      <c r="X14" s="9">
        <v>121.13549999999999</v>
      </c>
      <c r="Y14" s="9">
        <v>120.47629999999999</v>
      </c>
      <c r="Z14" s="9">
        <v>116.1378</v>
      </c>
      <c r="AA14" s="9">
        <v>108.4756</v>
      </c>
      <c r="AB14" s="9">
        <v>104.8914</v>
      </c>
      <c r="AC14" s="9">
        <v>104.8914</v>
      </c>
      <c r="AD14" s="9">
        <v>208.08099999999999</v>
      </c>
      <c r="AE14" s="9">
        <v>103.7876</v>
      </c>
      <c r="AF14" s="9">
        <v>100.94580000000001</v>
      </c>
      <c r="AG14" s="9">
        <v>101.67449999999999</v>
      </c>
      <c r="AH14" s="9">
        <v>111.9281</v>
      </c>
      <c r="AI14" s="9">
        <v>144.29929999999999</v>
      </c>
      <c r="AJ14" s="9">
        <v>173.14240000000001</v>
      </c>
      <c r="AK14" s="9">
        <v>181.6798</v>
      </c>
      <c r="AL14" s="9">
        <v>203.82560000000001</v>
      </c>
      <c r="AM14" s="9">
        <v>223.90020000000001</v>
      </c>
      <c r="AN14" s="9">
        <v>235.3288</v>
      </c>
      <c r="AO14" s="9">
        <v>245.3614</v>
      </c>
      <c r="AP14" s="9">
        <v>248.11420000000001</v>
      </c>
      <c r="AQ14" s="9">
        <v>249.3329</v>
      </c>
      <c r="AR14" s="9">
        <v>246.1567</v>
      </c>
      <c r="AS14" s="9">
        <v>246.57300000000001</v>
      </c>
      <c r="AT14" s="9">
        <v>238.12799999999999</v>
      </c>
      <c r="AU14" s="9">
        <v>217.33199999999999</v>
      </c>
      <c r="AV14" s="9">
        <v>152.14590000000001</v>
      </c>
      <c r="AW14" s="9">
        <v>134.20660000000001</v>
      </c>
      <c r="AX14" s="9">
        <v>130.58500000000001</v>
      </c>
      <c r="AY14" s="9">
        <v>122.4277</v>
      </c>
      <c r="AZ14" s="9">
        <v>113.23569999999999</v>
      </c>
      <c r="BA14" s="9">
        <v>108.9868</v>
      </c>
      <c r="BB14" s="9">
        <v>108.9868</v>
      </c>
      <c r="BC14" s="9">
        <v>219.3989</v>
      </c>
      <c r="BD14" s="9">
        <v>69.333299999999994</v>
      </c>
      <c r="BE14" s="9">
        <v>68.333299999999994</v>
      </c>
      <c r="BF14" s="9">
        <v>67</v>
      </c>
      <c r="BG14" s="9">
        <v>66.666700000000006</v>
      </c>
      <c r="BH14" s="9">
        <v>66.333299999999994</v>
      </c>
      <c r="BI14" s="9">
        <v>65</v>
      </c>
      <c r="BJ14" s="9">
        <v>65.666700000000006</v>
      </c>
      <c r="BK14" s="9">
        <v>65.666700000000006</v>
      </c>
      <c r="BL14" s="9">
        <v>67.666700000000006</v>
      </c>
      <c r="BM14" s="9">
        <v>70.333299999999994</v>
      </c>
      <c r="BN14" s="9">
        <v>76.333299999999994</v>
      </c>
      <c r="BO14" s="9">
        <v>77.333299999999994</v>
      </c>
      <c r="BP14" s="9">
        <v>77.333299999999994</v>
      </c>
      <c r="BQ14" s="9">
        <v>77.333299999999994</v>
      </c>
      <c r="BR14" s="9">
        <v>79</v>
      </c>
      <c r="BS14" s="9">
        <v>77.666700000000006</v>
      </c>
      <c r="BT14" s="9">
        <v>77</v>
      </c>
      <c r="BU14" s="9">
        <v>75.333299999999994</v>
      </c>
      <c r="BV14" s="9">
        <v>74.666700000000006</v>
      </c>
      <c r="BW14" s="9">
        <v>71.333299999999994</v>
      </c>
      <c r="BX14" s="9">
        <v>71.333299999999994</v>
      </c>
      <c r="BY14" s="9">
        <v>69.666700000000006</v>
      </c>
      <c r="BZ14" s="9">
        <v>69.666700000000006</v>
      </c>
      <c r="CA14" s="9">
        <v>68.666700000000006</v>
      </c>
      <c r="CB14" s="9">
        <v>69</v>
      </c>
      <c r="CC14" s="9">
        <v>12.19877</v>
      </c>
      <c r="CD14" s="9">
        <v>13.299160000000001</v>
      </c>
      <c r="CE14" s="9">
        <v>18.69866</v>
      </c>
      <c r="CF14" s="9">
        <v>23.170020000000001</v>
      </c>
      <c r="CG14" s="9">
        <v>13.49316</v>
      </c>
      <c r="CH14" s="9">
        <v>10.440939999999999</v>
      </c>
      <c r="CI14" s="9">
        <v>7.6306380000000003</v>
      </c>
      <c r="CJ14" s="9">
        <v>8.7154059999999998</v>
      </c>
      <c r="CK14" s="9">
        <v>11.60858</v>
      </c>
      <c r="CL14" s="9">
        <v>19.03989</v>
      </c>
      <c r="CM14" s="9">
        <v>16.669609999999999</v>
      </c>
      <c r="CN14" s="9">
        <v>11.152620000000001</v>
      </c>
      <c r="CO14" s="9">
        <v>11.411110000000001</v>
      </c>
      <c r="CP14" s="9">
        <v>12.29128</v>
      </c>
      <c r="CQ14" s="9">
        <v>12.37908</v>
      </c>
      <c r="CR14" s="9">
        <v>13.19824</v>
      </c>
      <c r="CS14" s="9">
        <v>12.558009999999999</v>
      </c>
      <c r="CT14" s="9">
        <v>10.69754</v>
      </c>
      <c r="CU14" s="9">
        <v>10.40475</v>
      </c>
      <c r="CV14" s="9">
        <v>10.74152</v>
      </c>
      <c r="CW14" s="9">
        <v>8.9759390000000003</v>
      </c>
      <c r="CX14" s="9">
        <v>7.8359839999999998</v>
      </c>
      <c r="CY14" s="9">
        <v>7.4727139999999999</v>
      </c>
      <c r="CZ14" s="9">
        <v>7.4727139999999999</v>
      </c>
      <c r="DA14" s="9">
        <v>9.0739769999999993</v>
      </c>
    </row>
    <row r="15" spans="1:105" x14ac:dyDescent="0.25">
      <c r="A15" s="9" t="s">
        <v>130</v>
      </c>
      <c r="B15" s="9" t="s">
        <v>123</v>
      </c>
      <c r="C15" s="9" t="s">
        <v>126</v>
      </c>
      <c r="D15" s="9" t="s">
        <v>17</v>
      </c>
      <c r="E15" s="9">
        <v>8</v>
      </c>
      <c r="F15" s="9">
        <v>116.2705</v>
      </c>
      <c r="G15" s="9">
        <v>115.2009</v>
      </c>
      <c r="H15" s="9">
        <v>120.2075</v>
      </c>
      <c r="I15" s="9">
        <v>141.3409</v>
      </c>
      <c r="J15" s="9">
        <v>187.2961</v>
      </c>
      <c r="K15" s="9">
        <v>224.70840000000001</v>
      </c>
      <c r="L15" s="9">
        <v>234.38300000000001</v>
      </c>
      <c r="M15" s="9">
        <v>258.63780000000003</v>
      </c>
      <c r="N15" s="9">
        <v>280.96339999999998</v>
      </c>
      <c r="O15" s="9">
        <v>295.55650000000003</v>
      </c>
      <c r="P15" s="9">
        <v>299.3759</v>
      </c>
      <c r="Q15" s="9">
        <v>295.49110000000002</v>
      </c>
      <c r="R15" s="9">
        <v>290.65600000000001</v>
      </c>
      <c r="S15" s="9">
        <v>266.13940000000002</v>
      </c>
      <c r="T15" s="9">
        <v>266.45159999999998</v>
      </c>
      <c r="U15" s="9">
        <v>258.76150000000001</v>
      </c>
      <c r="V15" s="9">
        <v>241.96619999999999</v>
      </c>
      <c r="W15" s="9">
        <v>161.9425</v>
      </c>
      <c r="X15" s="9">
        <v>147.0959</v>
      </c>
      <c r="Y15" s="9">
        <v>145.6952</v>
      </c>
      <c r="Z15" s="9">
        <v>135.7217</v>
      </c>
      <c r="AA15" s="9">
        <v>127.39449999999999</v>
      </c>
      <c r="AB15" s="9">
        <v>122.26439999999999</v>
      </c>
      <c r="AC15" s="9">
        <v>122.0745</v>
      </c>
      <c r="AD15" s="9">
        <v>238.0737</v>
      </c>
      <c r="AE15" s="9">
        <v>117.2025</v>
      </c>
      <c r="AF15" s="9">
        <v>117.0744</v>
      </c>
      <c r="AG15" s="9">
        <v>122.3984</v>
      </c>
      <c r="AH15" s="9">
        <v>144.17590000000001</v>
      </c>
      <c r="AI15" s="9">
        <v>190.35230000000001</v>
      </c>
      <c r="AJ15" s="9">
        <v>223.24780000000001</v>
      </c>
      <c r="AK15" s="9">
        <v>231.60919999999999</v>
      </c>
      <c r="AL15" s="9">
        <v>256.28480000000002</v>
      </c>
      <c r="AM15" s="9">
        <v>276.53899999999999</v>
      </c>
      <c r="AN15" s="9">
        <v>288.32870000000003</v>
      </c>
      <c r="AO15" s="9">
        <v>289.3322</v>
      </c>
      <c r="AP15" s="9">
        <v>282.9631</v>
      </c>
      <c r="AQ15" s="9">
        <v>280.80029999999999</v>
      </c>
      <c r="AR15" s="9">
        <v>277.14589999999998</v>
      </c>
      <c r="AS15" s="9">
        <v>277.4581</v>
      </c>
      <c r="AT15" s="9">
        <v>269.75310000000002</v>
      </c>
      <c r="AU15" s="9">
        <v>251.39709999999999</v>
      </c>
      <c r="AV15" s="9">
        <v>168.59909999999999</v>
      </c>
      <c r="AW15" s="9">
        <v>148.14019999999999</v>
      </c>
      <c r="AX15" s="9">
        <v>144.7517</v>
      </c>
      <c r="AY15" s="9">
        <v>134.17609999999999</v>
      </c>
      <c r="AZ15" s="9">
        <v>123.5735</v>
      </c>
      <c r="BA15" s="9">
        <v>118.2868</v>
      </c>
      <c r="BB15" s="9">
        <v>118.09690000000001</v>
      </c>
      <c r="BC15" s="9">
        <v>247.44550000000001</v>
      </c>
      <c r="BD15" s="9">
        <v>70.916700000000006</v>
      </c>
      <c r="BE15" s="9">
        <v>70.166700000000006</v>
      </c>
      <c r="BF15" s="9">
        <v>69.583299999999994</v>
      </c>
      <c r="BG15" s="9">
        <v>69.666700000000006</v>
      </c>
      <c r="BH15" s="9">
        <v>68.916700000000006</v>
      </c>
      <c r="BI15" s="9">
        <v>69</v>
      </c>
      <c r="BJ15" s="9">
        <v>69</v>
      </c>
      <c r="BK15" s="9">
        <v>69.5</v>
      </c>
      <c r="BL15" s="9">
        <v>70.75</v>
      </c>
      <c r="BM15" s="9">
        <v>73.333299999999994</v>
      </c>
      <c r="BN15" s="9">
        <v>76</v>
      </c>
      <c r="BO15" s="9">
        <v>77.916700000000006</v>
      </c>
      <c r="BP15" s="9">
        <v>78.166700000000006</v>
      </c>
      <c r="BQ15" s="9">
        <v>78.166700000000006</v>
      </c>
      <c r="BR15" s="9">
        <v>79.416700000000006</v>
      </c>
      <c r="BS15" s="9">
        <v>79.333299999999994</v>
      </c>
      <c r="BT15" s="9">
        <v>79.5</v>
      </c>
      <c r="BU15" s="9">
        <v>79.666700000000006</v>
      </c>
      <c r="BV15" s="9">
        <v>78.25</v>
      </c>
      <c r="BW15" s="9">
        <v>76.583299999999994</v>
      </c>
      <c r="BX15" s="9">
        <v>74.333299999999994</v>
      </c>
      <c r="BY15" s="9">
        <v>73.583299999999994</v>
      </c>
      <c r="BZ15" s="9">
        <v>73.416700000000006</v>
      </c>
      <c r="CA15" s="9">
        <v>73</v>
      </c>
      <c r="CB15" s="9">
        <v>69</v>
      </c>
      <c r="CC15" s="9">
        <v>2.4463689999999998</v>
      </c>
      <c r="CD15" s="9">
        <v>2.1003270000000001</v>
      </c>
      <c r="CE15" s="9">
        <v>2.6830280000000002</v>
      </c>
      <c r="CF15" s="9">
        <v>3.3384049999999998</v>
      </c>
      <c r="CG15" s="9">
        <v>1.9544840000000001</v>
      </c>
      <c r="CH15" s="9">
        <v>1.5295190000000001</v>
      </c>
      <c r="CI15" s="9">
        <v>1.115686</v>
      </c>
      <c r="CJ15" s="9">
        <v>1.2924979999999999</v>
      </c>
      <c r="CK15" s="9">
        <v>1.732388</v>
      </c>
      <c r="CL15" s="9">
        <v>2.7977210000000001</v>
      </c>
      <c r="CM15" s="9">
        <v>2.2813780000000001</v>
      </c>
      <c r="CN15" s="9">
        <v>1.664847</v>
      </c>
      <c r="CO15" s="9">
        <v>1.6285510000000001</v>
      </c>
      <c r="CP15" s="9">
        <v>1.752313</v>
      </c>
      <c r="CQ15" s="9">
        <v>1.8117970000000001</v>
      </c>
      <c r="CR15" s="9">
        <v>1.869067</v>
      </c>
      <c r="CS15" s="9">
        <v>1.9103270000000001</v>
      </c>
      <c r="CT15" s="9">
        <v>1.946936</v>
      </c>
      <c r="CU15" s="9">
        <v>1.7285219999999999</v>
      </c>
      <c r="CV15" s="9">
        <v>1.678409</v>
      </c>
      <c r="CW15" s="9">
        <v>1.5767469999999999</v>
      </c>
      <c r="CX15" s="9">
        <v>1.156021</v>
      </c>
      <c r="CY15" s="9">
        <v>1.0822179999999999</v>
      </c>
      <c r="CZ15" s="9">
        <v>1.0691390000000001</v>
      </c>
      <c r="DA15" s="9">
        <v>1.446744</v>
      </c>
    </row>
    <row r="16" spans="1:105" x14ac:dyDescent="0.25">
      <c r="A16" s="9" t="s">
        <v>130</v>
      </c>
      <c r="B16" s="9" t="s">
        <v>133</v>
      </c>
      <c r="C16" s="9" t="s">
        <v>124</v>
      </c>
      <c r="D16" s="9" t="s">
        <v>125</v>
      </c>
      <c r="E16" s="9">
        <v>5</v>
      </c>
      <c r="F16" s="9"/>
      <c r="BD16" s="9">
        <v>68.833299999999994</v>
      </c>
      <c r="BE16" s="9">
        <v>68</v>
      </c>
      <c r="BF16" s="9">
        <v>68</v>
      </c>
      <c r="BG16" s="9">
        <v>66.666650000000004</v>
      </c>
      <c r="BH16" s="9">
        <v>66.5</v>
      </c>
      <c r="BI16" s="9">
        <v>65.666650000000004</v>
      </c>
      <c r="BJ16" s="9">
        <v>64.5</v>
      </c>
      <c r="BK16" s="9">
        <v>69.5</v>
      </c>
      <c r="BL16" s="9">
        <v>77.166650000000004</v>
      </c>
      <c r="BM16" s="9">
        <v>82.5</v>
      </c>
      <c r="BN16" s="9">
        <v>87.333349999999996</v>
      </c>
      <c r="BO16" s="9">
        <v>90.5</v>
      </c>
      <c r="BP16" s="9">
        <v>90.833349999999996</v>
      </c>
      <c r="BQ16" s="9">
        <v>89.5</v>
      </c>
      <c r="BR16" s="9">
        <v>89</v>
      </c>
      <c r="BS16" s="9">
        <v>87.666650000000004</v>
      </c>
      <c r="BT16" s="9">
        <v>87.5</v>
      </c>
      <c r="BU16" s="9">
        <v>85.5</v>
      </c>
      <c r="BV16" s="9">
        <v>84</v>
      </c>
      <c r="BW16" s="9">
        <v>82.833349999999996</v>
      </c>
      <c r="BX16" s="9">
        <v>76.833299999999994</v>
      </c>
      <c r="BY16" s="9">
        <v>74.166700000000006</v>
      </c>
      <c r="BZ16" s="9">
        <v>70.666700000000006</v>
      </c>
      <c r="CA16" s="9">
        <v>69</v>
      </c>
      <c r="CB16" s="9">
        <v>0</v>
      </c>
    </row>
    <row r="17" spans="1:105" x14ac:dyDescent="0.25">
      <c r="A17" s="9" t="s">
        <v>130</v>
      </c>
      <c r="B17" s="9" t="s">
        <v>133</v>
      </c>
      <c r="C17" s="9" t="s">
        <v>124</v>
      </c>
      <c r="D17" s="9" t="s">
        <v>125</v>
      </c>
      <c r="E17" s="9">
        <v>6</v>
      </c>
      <c r="F17" s="9">
        <v>118.73520000000001</v>
      </c>
      <c r="G17" s="9">
        <v>113.9654</v>
      </c>
      <c r="H17" s="9">
        <v>115.0429</v>
      </c>
      <c r="I17" s="9">
        <v>129.76769999999999</v>
      </c>
      <c r="J17" s="9">
        <v>160.71209999999999</v>
      </c>
      <c r="K17" s="9">
        <v>189.9383</v>
      </c>
      <c r="L17" s="9">
        <v>203.37280000000001</v>
      </c>
      <c r="M17" s="9">
        <v>228.6217</v>
      </c>
      <c r="N17" s="9">
        <v>257.18049999999999</v>
      </c>
      <c r="O17" s="9">
        <v>270.68549999999999</v>
      </c>
      <c r="P17" s="9">
        <v>278.96600000000001</v>
      </c>
      <c r="Q17" s="9">
        <v>278.77969999999999</v>
      </c>
      <c r="R17" s="9">
        <v>281.07089999999999</v>
      </c>
      <c r="S17" s="9">
        <v>259.71629999999999</v>
      </c>
      <c r="T17" s="9">
        <v>256.68189999999998</v>
      </c>
      <c r="U17" s="9">
        <v>250.65770000000001</v>
      </c>
      <c r="V17" s="9">
        <v>239.08170000000001</v>
      </c>
      <c r="W17" s="9">
        <v>177.73070000000001</v>
      </c>
      <c r="X17" s="9">
        <v>156.0874</v>
      </c>
      <c r="Y17" s="9">
        <v>152.92529999999999</v>
      </c>
      <c r="Z17" s="9">
        <v>142.03630000000001</v>
      </c>
      <c r="AA17" s="9">
        <v>131.0643</v>
      </c>
      <c r="AB17" s="9">
        <v>127.8814</v>
      </c>
      <c r="AC17" s="9">
        <v>127.8814</v>
      </c>
      <c r="AD17" s="9">
        <v>237.21109999999999</v>
      </c>
      <c r="AE17" s="9">
        <v>115.9843</v>
      </c>
      <c r="AF17" s="9">
        <v>112.3464</v>
      </c>
      <c r="AG17" s="9">
        <v>113.44589999999999</v>
      </c>
      <c r="AH17" s="9">
        <v>122.29219999999999</v>
      </c>
      <c r="AI17" s="9">
        <v>155.339</v>
      </c>
      <c r="AJ17" s="9">
        <v>190.5343</v>
      </c>
      <c r="AK17" s="9">
        <v>205.29599999999999</v>
      </c>
      <c r="AL17" s="9">
        <v>234.1618</v>
      </c>
      <c r="AM17" s="9">
        <v>259.53410000000002</v>
      </c>
      <c r="AN17" s="9">
        <v>271.52879999999999</v>
      </c>
      <c r="AO17" s="9">
        <v>276.12270000000001</v>
      </c>
      <c r="AP17" s="9">
        <v>274.8854</v>
      </c>
      <c r="AQ17" s="9">
        <v>277.04950000000002</v>
      </c>
      <c r="AR17" s="9">
        <v>274.38209999999998</v>
      </c>
      <c r="AS17" s="9">
        <v>271.34769999999997</v>
      </c>
      <c r="AT17" s="9">
        <v>264.7303</v>
      </c>
      <c r="AU17" s="9">
        <v>248.3466</v>
      </c>
      <c r="AV17" s="9">
        <v>178.96860000000001</v>
      </c>
      <c r="AW17" s="9">
        <v>156.2602</v>
      </c>
      <c r="AX17" s="9">
        <v>152.666</v>
      </c>
      <c r="AY17" s="9">
        <v>142.7878</v>
      </c>
      <c r="AZ17" s="9">
        <v>130.33439999999999</v>
      </c>
      <c r="BA17" s="9">
        <v>124.93680000000001</v>
      </c>
      <c r="BB17" s="9">
        <v>124.93680000000001</v>
      </c>
      <c r="BC17" s="9">
        <v>247.41329999999999</v>
      </c>
      <c r="BD17" s="9">
        <v>71.666700000000006</v>
      </c>
      <c r="BE17" s="9">
        <v>71.666700000000006</v>
      </c>
      <c r="BF17" s="9">
        <v>70.666700000000006</v>
      </c>
      <c r="BG17" s="9">
        <v>69</v>
      </c>
      <c r="BH17" s="9">
        <v>69.666700000000006</v>
      </c>
      <c r="BI17" s="9">
        <v>69.333299999999994</v>
      </c>
      <c r="BJ17" s="9">
        <v>69.333299999999994</v>
      </c>
      <c r="BK17" s="9">
        <v>71</v>
      </c>
      <c r="BL17" s="9">
        <v>73</v>
      </c>
      <c r="BM17" s="9">
        <v>75.333299999999994</v>
      </c>
      <c r="BN17" s="9">
        <v>78</v>
      </c>
      <c r="BO17" s="9">
        <v>79.666700000000006</v>
      </c>
      <c r="BP17" s="9">
        <v>81</v>
      </c>
      <c r="BQ17" s="9">
        <v>78</v>
      </c>
      <c r="BR17" s="9">
        <v>78.666700000000006</v>
      </c>
      <c r="BS17" s="9">
        <v>79</v>
      </c>
      <c r="BT17" s="9">
        <v>82.333299999999994</v>
      </c>
      <c r="BU17" s="9">
        <v>79.333299999999994</v>
      </c>
      <c r="BV17" s="9">
        <v>77.333299999999994</v>
      </c>
      <c r="BW17" s="9">
        <v>75</v>
      </c>
      <c r="BX17" s="9">
        <v>73</v>
      </c>
      <c r="BY17" s="9">
        <v>71.666700000000006</v>
      </c>
      <c r="BZ17" s="9">
        <v>71.666700000000006</v>
      </c>
      <c r="CA17" s="9">
        <v>71.666700000000006</v>
      </c>
      <c r="CB17" s="9">
        <v>66</v>
      </c>
      <c r="CC17" s="9">
        <v>4.8586429999999998</v>
      </c>
      <c r="CD17" s="9">
        <v>5.5638509999999997</v>
      </c>
      <c r="CE17" s="9">
        <v>8.1943199999999994</v>
      </c>
      <c r="CF17" s="9">
        <v>9.8455929999999992</v>
      </c>
      <c r="CG17" s="9">
        <v>5.6253099999999998</v>
      </c>
      <c r="CH17" s="9">
        <v>4.4031739999999999</v>
      </c>
      <c r="CI17" s="9">
        <v>3.2167370000000002</v>
      </c>
      <c r="CJ17" s="9">
        <v>3.5788730000000002</v>
      </c>
      <c r="CK17" s="9">
        <v>4.7291980000000002</v>
      </c>
      <c r="CL17" s="9">
        <v>7.5116649999999998</v>
      </c>
      <c r="CM17" s="9">
        <v>6.3839069999999998</v>
      </c>
      <c r="CN17" s="9">
        <v>4.6782890000000004</v>
      </c>
      <c r="CO17" s="9">
        <v>4.9159220000000001</v>
      </c>
      <c r="CP17" s="9">
        <v>5.60067</v>
      </c>
      <c r="CQ17" s="9">
        <v>5.1772330000000002</v>
      </c>
      <c r="CR17" s="9">
        <v>5.4662480000000002</v>
      </c>
      <c r="CS17" s="9">
        <v>6.3056219999999996</v>
      </c>
      <c r="CT17" s="9">
        <v>4.6692349999999996</v>
      </c>
      <c r="CU17" s="9">
        <v>4.3520510000000003</v>
      </c>
      <c r="CV17" s="9">
        <v>4.4743919999999999</v>
      </c>
      <c r="CW17" s="9">
        <v>3.8588879999999999</v>
      </c>
      <c r="CX17" s="9">
        <v>3.294565</v>
      </c>
      <c r="CY17" s="9">
        <v>3.0607139999999999</v>
      </c>
      <c r="CZ17" s="9">
        <v>3.0607139999999999</v>
      </c>
      <c r="DA17" s="9">
        <v>3.7640709999999999</v>
      </c>
    </row>
    <row r="18" spans="1:105" x14ac:dyDescent="0.25">
      <c r="A18" s="9" t="s">
        <v>130</v>
      </c>
      <c r="B18" s="9" t="s">
        <v>133</v>
      </c>
      <c r="C18" s="9" t="s">
        <v>124</v>
      </c>
      <c r="D18" s="9" t="s">
        <v>125</v>
      </c>
      <c r="E18" s="9">
        <v>7</v>
      </c>
      <c r="F18" s="9">
        <v>116.19670000000001</v>
      </c>
      <c r="G18" s="9">
        <v>112.858</v>
      </c>
      <c r="H18" s="9">
        <v>115.0607</v>
      </c>
      <c r="I18" s="9">
        <v>140.13390000000001</v>
      </c>
      <c r="J18" s="9">
        <v>183.38030000000001</v>
      </c>
      <c r="K18" s="9">
        <v>225.0052</v>
      </c>
      <c r="L18" s="9">
        <v>243.2304</v>
      </c>
      <c r="M18" s="9">
        <v>270.8777</v>
      </c>
      <c r="N18" s="9">
        <v>289.39780000000002</v>
      </c>
      <c r="O18" s="9">
        <v>297.29559999999998</v>
      </c>
      <c r="P18" s="9">
        <v>297.46719999999999</v>
      </c>
      <c r="Q18" s="9">
        <v>290.27839999999998</v>
      </c>
      <c r="R18" s="9">
        <v>292.15320000000003</v>
      </c>
      <c r="S18" s="9">
        <v>277.69470000000001</v>
      </c>
      <c r="T18" s="9">
        <v>279.27269999999999</v>
      </c>
      <c r="U18" s="9">
        <v>271.78280000000001</v>
      </c>
      <c r="V18" s="9">
        <v>257.6644</v>
      </c>
      <c r="W18" s="9">
        <v>174.63839999999999</v>
      </c>
      <c r="X18" s="9">
        <v>151.9529</v>
      </c>
      <c r="Y18" s="9">
        <v>151.715</v>
      </c>
      <c r="Z18" s="9">
        <v>137.8038</v>
      </c>
      <c r="AA18" s="9">
        <v>123.6216</v>
      </c>
      <c r="AB18" s="9">
        <v>117.0347</v>
      </c>
      <c r="AC18" s="9">
        <v>116.6211</v>
      </c>
      <c r="AD18" s="9">
        <v>252.07740000000001</v>
      </c>
      <c r="AE18" s="9">
        <v>117.0903</v>
      </c>
      <c r="AF18" s="9">
        <v>117.414</v>
      </c>
      <c r="AG18" s="9">
        <v>122.4726</v>
      </c>
      <c r="AH18" s="9">
        <v>149.01580000000001</v>
      </c>
      <c r="AI18" s="9">
        <v>192.33539999999999</v>
      </c>
      <c r="AJ18" s="9">
        <v>227.2381</v>
      </c>
      <c r="AK18" s="9">
        <v>236.1326</v>
      </c>
      <c r="AL18" s="9">
        <v>260.19060000000002</v>
      </c>
      <c r="AM18" s="9">
        <v>279.24400000000003</v>
      </c>
      <c r="AN18" s="9">
        <v>291.15559999999999</v>
      </c>
      <c r="AO18" s="9">
        <v>292.36169999999998</v>
      </c>
      <c r="AP18" s="9">
        <v>286.40300000000002</v>
      </c>
      <c r="AQ18" s="9">
        <v>286.68819999999999</v>
      </c>
      <c r="AR18" s="9">
        <v>284.18540000000002</v>
      </c>
      <c r="AS18" s="9">
        <v>285.76339999999999</v>
      </c>
      <c r="AT18" s="9">
        <v>276.6626</v>
      </c>
      <c r="AU18" s="9">
        <v>258.88389999999998</v>
      </c>
      <c r="AV18" s="9">
        <v>175.2525</v>
      </c>
      <c r="AW18" s="9">
        <v>153.3519</v>
      </c>
      <c r="AX18" s="9">
        <v>151.74979999999999</v>
      </c>
      <c r="AY18" s="9">
        <v>141.90539999999999</v>
      </c>
      <c r="AZ18" s="9">
        <v>129.20320000000001</v>
      </c>
      <c r="BA18" s="9">
        <v>122.8591</v>
      </c>
      <c r="BB18" s="9">
        <v>122.4455</v>
      </c>
      <c r="BC18" s="9">
        <v>255.041</v>
      </c>
      <c r="BD18" s="9">
        <v>71.333299999999994</v>
      </c>
      <c r="BE18" s="9">
        <v>70</v>
      </c>
      <c r="BF18" s="9">
        <v>69</v>
      </c>
      <c r="BG18" s="9">
        <v>69</v>
      </c>
      <c r="BH18" s="9">
        <v>68.666700000000006</v>
      </c>
      <c r="BI18" s="9">
        <v>68</v>
      </c>
      <c r="BJ18" s="9">
        <v>68</v>
      </c>
      <c r="BK18" s="9">
        <v>68.333299999999994</v>
      </c>
      <c r="BL18" s="9">
        <v>70</v>
      </c>
      <c r="BM18" s="9">
        <v>73</v>
      </c>
      <c r="BN18" s="9">
        <v>76</v>
      </c>
      <c r="BO18" s="9">
        <v>78.333299999999994</v>
      </c>
      <c r="BP18" s="9">
        <v>79.333299999999994</v>
      </c>
      <c r="BQ18" s="9">
        <v>81</v>
      </c>
      <c r="BR18" s="9">
        <v>80.666700000000006</v>
      </c>
      <c r="BS18" s="9">
        <v>80.666700000000006</v>
      </c>
      <c r="BT18" s="9">
        <v>79</v>
      </c>
      <c r="BU18" s="9">
        <v>78.666700000000006</v>
      </c>
      <c r="BV18" s="9">
        <v>78.666700000000006</v>
      </c>
      <c r="BW18" s="9">
        <v>77.666700000000006</v>
      </c>
      <c r="BX18" s="9">
        <v>74.333299999999994</v>
      </c>
      <c r="BY18" s="9">
        <v>73</v>
      </c>
      <c r="BZ18" s="9">
        <v>71.666700000000006</v>
      </c>
      <c r="CA18" s="9">
        <v>71.333299999999994</v>
      </c>
      <c r="CB18" s="9">
        <v>71</v>
      </c>
      <c r="CC18" s="9">
        <v>11.626659999999999</v>
      </c>
      <c r="CD18" s="9">
        <v>13.280139999999999</v>
      </c>
      <c r="CE18" s="9">
        <v>17.698730000000001</v>
      </c>
      <c r="CF18" s="9">
        <v>21.810700000000001</v>
      </c>
      <c r="CG18" s="9">
        <v>12.679500000000001</v>
      </c>
      <c r="CH18" s="9">
        <v>9.883661</v>
      </c>
      <c r="CI18" s="9">
        <v>7.1929550000000004</v>
      </c>
      <c r="CJ18" s="9">
        <v>7.954135</v>
      </c>
      <c r="CK18" s="9">
        <v>10.461130000000001</v>
      </c>
      <c r="CL18" s="9">
        <v>16.576049999999999</v>
      </c>
      <c r="CM18" s="9">
        <v>14.10638</v>
      </c>
      <c r="CN18" s="9">
        <v>10.35045</v>
      </c>
      <c r="CO18" s="9">
        <v>10.73359</v>
      </c>
      <c r="CP18" s="9">
        <v>11.69387</v>
      </c>
      <c r="CQ18" s="9">
        <v>11.591139999999999</v>
      </c>
      <c r="CR18" s="9">
        <v>12.294359999999999</v>
      </c>
      <c r="CS18" s="9">
        <v>11.76901</v>
      </c>
      <c r="CT18" s="9">
        <v>10.11857</v>
      </c>
      <c r="CU18" s="9">
        <v>9.9230090000000004</v>
      </c>
      <c r="CV18" s="9">
        <v>10.24546</v>
      </c>
      <c r="CW18" s="9">
        <v>9.3051639999999995</v>
      </c>
      <c r="CX18" s="9">
        <v>7.558662</v>
      </c>
      <c r="CY18" s="9">
        <v>7.3026229999999996</v>
      </c>
      <c r="CZ18" s="9">
        <v>7.1448270000000003</v>
      </c>
      <c r="DA18" s="9">
        <v>8.5765189999999993</v>
      </c>
    </row>
    <row r="19" spans="1:105" x14ac:dyDescent="0.25">
      <c r="A19" s="9" t="s">
        <v>130</v>
      </c>
      <c r="B19" s="9" t="s">
        <v>133</v>
      </c>
      <c r="C19" s="9" t="s">
        <v>124</v>
      </c>
      <c r="D19" s="9" t="s">
        <v>125</v>
      </c>
      <c r="E19" s="9">
        <v>8</v>
      </c>
      <c r="F19" s="9">
        <v>117.3451</v>
      </c>
      <c r="G19" s="9">
        <v>116.732</v>
      </c>
      <c r="H19" s="9">
        <v>119.97450000000001</v>
      </c>
      <c r="I19" s="9">
        <v>138.11519999999999</v>
      </c>
      <c r="J19" s="9">
        <v>178.44210000000001</v>
      </c>
      <c r="K19" s="9">
        <v>218.85130000000001</v>
      </c>
      <c r="L19" s="9">
        <v>230.48429999999999</v>
      </c>
      <c r="M19" s="9">
        <v>256.65289999999999</v>
      </c>
      <c r="N19" s="9">
        <v>283.45850000000002</v>
      </c>
      <c r="O19" s="9">
        <v>298.14800000000002</v>
      </c>
      <c r="P19" s="9">
        <v>304.82209999999998</v>
      </c>
      <c r="Q19" s="9">
        <v>301.79340000000002</v>
      </c>
      <c r="R19" s="9">
        <v>300.06740000000002</v>
      </c>
      <c r="S19" s="9">
        <v>275.94029999999998</v>
      </c>
      <c r="T19" s="9">
        <v>274.5949</v>
      </c>
      <c r="U19" s="9">
        <v>265.20780000000002</v>
      </c>
      <c r="V19" s="9">
        <v>248.3021</v>
      </c>
      <c r="W19" s="9">
        <v>169.1515</v>
      </c>
      <c r="X19" s="9">
        <v>153.59950000000001</v>
      </c>
      <c r="Y19" s="9">
        <v>151.2835</v>
      </c>
      <c r="Z19" s="9">
        <v>141.51830000000001</v>
      </c>
      <c r="AA19" s="9">
        <v>131.98330000000001</v>
      </c>
      <c r="AB19" s="9">
        <v>126.03019999999999</v>
      </c>
      <c r="AC19" s="9">
        <v>126.0947</v>
      </c>
      <c r="AD19" s="9">
        <v>246.30879999999999</v>
      </c>
      <c r="AE19" s="9">
        <v>118.277</v>
      </c>
      <c r="AF19" s="9">
        <v>118.60550000000001</v>
      </c>
      <c r="AG19" s="9">
        <v>122.16540000000001</v>
      </c>
      <c r="AH19" s="9">
        <v>140.9503</v>
      </c>
      <c r="AI19" s="9">
        <v>181.4983</v>
      </c>
      <c r="AJ19" s="9">
        <v>217.39070000000001</v>
      </c>
      <c r="AK19" s="9">
        <v>227.71039999999999</v>
      </c>
      <c r="AL19" s="9">
        <v>254.29990000000001</v>
      </c>
      <c r="AM19" s="9">
        <v>279.03410000000002</v>
      </c>
      <c r="AN19" s="9">
        <v>290.92009999999999</v>
      </c>
      <c r="AO19" s="9">
        <v>294.77839999999998</v>
      </c>
      <c r="AP19" s="9">
        <v>289.26530000000002</v>
      </c>
      <c r="AQ19" s="9">
        <v>290.21170000000001</v>
      </c>
      <c r="AR19" s="9">
        <v>286.9468</v>
      </c>
      <c r="AS19" s="9">
        <v>285.60140000000001</v>
      </c>
      <c r="AT19" s="9">
        <v>276.19929999999999</v>
      </c>
      <c r="AU19" s="9">
        <v>257.73289999999997</v>
      </c>
      <c r="AV19" s="9">
        <v>175.8081</v>
      </c>
      <c r="AW19" s="9">
        <v>154.6438</v>
      </c>
      <c r="AX19" s="9">
        <v>150.34</v>
      </c>
      <c r="AY19" s="9">
        <v>139.9726</v>
      </c>
      <c r="AZ19" s="9">
        <v>128.16229999999999</v>
      </c>
      <c r="BA19" s="9">
        <v>122.0526</v>
      </c>
      <c r="BB19" s="9">
        <v>122.11709999999999</v>
      </c>
      <c r="BC19" s="9">
        <v>255.6806</v>
      </c>
      <c r="BD19" s="9">
        <v>76</v>
      </c>
      <c r="BE19" s="9">
        <v>74.666700000000006</v>
      </c>
      <c r="BF19" s="9">
        <v>74</v>
      </c>
      <c r="BG19" s="9">
        <v>74.333299999999994</v>
      </c>
      <c r="BH19" s="9">
        <v>72.666700000000006</v>
      </c>
      <c r="BI19" s="9">
        <v>72</v>
      </c>
      <c r="BJ19" s="9">
        <v>72.333299999999994</v>
      </c>
      <c r="BK19" s="9">
        <v>73</v>
      </c>
      <c r="BL19" s="9">
        <v>76</v>
      </c>
      <c r="BM19" s="9">
        <v>78.666700000000006</v>
      </c>
      <c r="BN19" s="9">
        <v>82.333299999999994</v>
      </c>
      <c r="BO19" s="9">
        <v>86.333299999999994</v>
      </c>
      <c r="BP19" s="9">
        <v>88.333299999999994</v>
      </c>
      <c r="BQ19" s="9">
        <v>87</v>
      </c>
      <c r="BR19" s="9">
        <v>86.666700000000006</v>
      </c>
      <c r="BS19" s="9">
        <v>86.333299999999994</v>
      </c>
      <c r="BT19" s="9">
        <v>87.666700000000006</v>
      </c>
      <c r="BU19" s="9">
        <v>86</v>
      </c>
      <c r="BV19" s="9">
        <v>84.333299999999994</v>
      </c>
      <c r="BW19" s="9">
        <v>83.333299999999994</v>
      </c>
      <c r="BX19" s="9">
        <v>79.666700000000006</v>
      </c>
      <c r="BY19" s="9">
        <v>76.666700000000006</v>
      </c>
      <c r="BZ19" s="9">
        <v>76.333299999999994</v>
      </c>
      <c r="CA19" s="9">
        <v>76.666700000000006</v>
      </c>
      <c r="CB19" s="9">
        <v>69</v>
      </c>
      <c r="CC19" s="9">
        <v>2.1817280000000001</v>
      </c>
      <c r="CD19" s="9">
        <v>2.766915</v>
      </c>
      <c r="CE19" s="9">
        <v>3.2021890000000002</v>
      </c>
      <c r="CF19" s="9">
        <v>4.1950760000000002</v>
      </c>
      <c r="CG19" s="9">
        <v>2.5312169999999998</v>
      </c>
      <c r="CH19" s="9">
        <v>1.948736</v>
      </c>
      <c r="CI19" s="9">
        <v>1.227339</v>
      </c>
      <c r="CJ19" s="9">
        <v>1.4694560000000001</v>
      </c>
      <c r="CK19" s="9">
        <v>1.851982</v>
      </c>
      <c r="CL19" s="9">
        <v>2.936239</v>
      </c>
      <c r="CM19" s="9">
        <v>2.5454940000000001</v>
      </c>
      <c r="CN19" s="9">
        <v>2.092374</v>
      </c>
      <c r="CO19" s="9">
        <v>2.0280320000000001</v>
      </c>
      <c r="CP19" s="9">
        <v>2.0936129999999999</v>
      </c>
      <c r="CQ19" s="9">
        <v>1.9996</v>
      </c>
      <c r="CR19" s="9">
        <v>2.119869</v>
      </c>
      <c r="CS19" s="9">
        <v>2.672364</v>
      </c>
      <c r="CT19" s="9">
        <v>2.3281299999999998</v>
      </c>
      <c r="CU19" s="9">
        <v>2.335528</v>
      </c>
      <c r="CV19" s="9">
        <v>2.5890140000000001</v>
      </c>
      <c r="CW19" s="9">
        <v>2.5213040000000002</v>
      </c>
      <c r="CX19" s="9">
        <v>1.99664</v>
      </c>
      <c r="CY19" s="9">
        <v>1.264872</v>
      </c>
      <c r="CZ19" s="9">
        <v>1.3836980000000001</v>
      </c>
      <c r="DA19" s="9">
        <v>1.6069899999999999</v>
      </c>
    </row>
    <row r="20" spans="1:105" x14ac:dyDescent="0.25">
      <c r="A20" s="9" t="s">
        <v>130</v>
      </c>
      <c r="B20" s="9" t="s">
        <v>133</v>
      </c>
      <c r="C20" s="9" t="s">
        <v>124</v>
      </c>
      <c r="D20" s="9" t="s">
        <v>125</v>
      </c>
      <c r="E20" s="9">
        <v>9</v>
      </c>
      <c r="F20" s="9">
        <v>112.4425</v>
      </c>
      <c r="G20" s="9">
        <v>109.07129999999999</v>
      </c>
      <c r="H20" s="9">
        <v>105.0331</v>
      </c>
      <c r="I20" s="9">
        <v>109.3112</v>
      </c>
      <c r="J20" s="9">
        <v>152.48990000000001</v>
      </c>
      <c r="K20" s="9">
        <v>201.41540000000001</v>
      </c>
      <c r="L20" s="9">
        <v>216.10489999999999</v>
      </c>
      <c r="M20" s="9">
        <v>243.1677</v>
      </c>
      <c r="N20" s="9">
        <v>270.51409999999998</v>
      </c>
      <c r="O20" s="9">
        <v>286.80970000000002</v>
      </c>
      <c r="P20" s="9">
        <v>292.74239999999998</v>
      </c>
      <c r="Q20" s="9">
        <v>296.2124</v>
      </c>
      <c r="R20" s="9">
        <v>289.46539999999999</v>
      </c>
      <c r="S20" s="9">
        <v>256.67630000000003</v>
      </c>
      <c r="T20" s="9">
        <v>257.85509999999999</v>
      </c>
      <c r="U20" s="9">
        <v>247.52619999999999</v>
      </c>
      <c r="V20" s="9">
        <v>231.43190000000001</v>
      </c>
      <c r="W20" s="9">
        <v>163.32</v>
      </c>
      <c r="X20" s="9">
        <v>151.11750000000001</v>
      </c>
      <c r="Y20" s="9">
        <v>144.6369</v>
      </c>
      <c r="Z20" s="9">
        <v>137.0658</v>
      </c>
      <c r="AA20" s="9">
        <v>130.041</v>
      </c>
      <c r="AB20" s="9">
        <v>125.1178</v>
      </c>
      <c r="AC20" s="9">
        <v>124.11109999999999</v>
      </c>
      <c r="AD20" s="9">
        <v>228.69980000000001</v>
      </c>
      <c r="AE20" s="9">
        <v>113.688</v>
      </c>
      <c r="AF20" s="9">
        <v>113.3326</v>
      </c>
      <c r="AG20" s="9">
        <v>115.89700000000001</v>
      </c>
      <c r="AH20" s="9">
        <v>126.3373</v>
      </c>
      <c r="AI20" s="9">
        <v>163.52670000000001</v>
      </c>
      <c r="AJ20" s="9">
        <v>195.20869999999999</v>
      </c>
      <c r="AK20" s="9">
        <v>209.09739999999999</v>
      </c>
      <c r="AL20" s="9">
        <v>234.6361</v>
      </c>
      <c r="AM20" s="9">
        <v>262.29719999999998</v>
      </c>
      <c r="AN20" s="9">
        <v>280.3433</v>
      </c>
      <c r="AO20" s="9">
        <v>284.51799999999997</v>
      </c>
      <c r="AP20" s="9">
        <v>281.87450000000001</v>
      </c>
      <c r="AQ20" s="9">
        <v>281.71800000000002</v>
      </c>
      <c r="AR20" s="9">
        <v>276.86399999999998</v>
      </c>
      <c r="AS20" s="9">
        <v>278.0428</v>
      </c>
      <c r="AT20" s="9">
        <v>267.85489999999999</v>
      </c>
      <c r="AU20" s="9">
        <v>249.1103</v>
      </c>
      <c r="AV20" s="9">
        <v>171.2654</v>
      </c>
      <c r="AW20" s="9">
        <v>156.58770000000001</v>
      </c>
      <c r="AX20" s="9">
        <v>149.05959999999999</v>
      </c>
      <c r="AY20" s="9">
        <v>139.1164</v>
      </c>
      <c r="AZ20" s="9">
        <v>129.2731</v>
      </c>
      <c r="BA20" s="9">
        <v>123.7466</v>
      </c>
      <c r="BB20" s="9">
        <v>122.73990000000001</v>
      </c>
      <c r="BC20" s="9">
        <v>246.25319999999999</v>
      </c>
      <c r="BD20" s="9">
        <v>76.333299999999994</v>
      </c>
      <c r="BE20" s="9">
        <v>75</v>
      </c>
      <c r="BF20" s="9">
        <v>75</v>
      </c>
      <c r="BG20" s="9">
        <v>74.666700000000006</v>
      </c>
      <c r="BH20" s="9">
        <v>75</v>
      </c>
      <c r="BI20" s="9">
        <v>74.333299999999994</v>
      </c>
      <c r="BJ20" s="9">
        <v>75.666700000000006</v>
      </c>
      <c r="BK20" s="9">
        <v>76</v>
      </c>
      <c r="BL20" s="9">
        <v>79.666700000000006</v>
      </c>
      <c r="BM20" s="9">
        <v>85</v>
      </c>
      <c r="BN20" s="9">
        <v>86.666700000000006</v>
      </c>
      <c r="BO20" s="9">
        <v>90.333299999999994</v>
      </c>
      <c r="BP20" s="9">
        <v>87</v>
      </c>
      <c r="BQ20" s="9">
        <v>88.333299999999994</v>
      </c>
      <c r="BR20" s="9">
        <v>88</v>
      </c>
      <c r="BS20" s="9">
        <v>88.333299999999994</v>
      </c>
      <c r="BT20" s="9">
        <v>88</v>
      </c>
      <c r="BU20" s="9">
        <v>90</v>
      </c>
      <c r="BV20" s="9">
        <v>88.333299999999994</v>
      </c>
      <c r="BW20" s="9">
        <v>87</v>
      </c>
      <c r="BX20" s="9">
        <v>86.333299999999994</v>
      </c>
      <c r="BY20" s="9">
        <v>82.666700000000006</v>
      </c>
      <c r="BZ20" s="9">
        <v>80</v>
      </c>
      <c r="CA20" s="9">
        <v>78.666700000000006</v>
      </c>
      <c r="CB20" s="9">
        <v>69</v>
      </c>
      <c r="CC20" s="9">
        <v>13.27661</v>
      </c>
      <c r="CD20" s="9">
        <v>14.31026</v>
      </c>
      <c r="CE20" s="9">
        <v>19.48272</v>
      </c>
      <c r="CF20" s="9">
        <v>24.110040000000001</v>
      </c>
      <c r="CG20" s="9">
        <v>14.637130000000001</v>
      </c>
      <c r="CH20" s="9">
        <v>11.2149</v>
      </c>
      <c r="CI20" s="9">
        <v>8.1716719999999992</v>
      </c>
      <c r="CJ20" s="9">
        <v>8.9897310000000008</v>
      </c>
      <c r="CK20" s="9">
        <v>11.425140000000001</v>
      </c>
      <c r="CL20" s="9">
        <v>18.41591</v>
      </c>
      <c r="CM20" s="9">
        <v>15.432309999999999</v>
      </c>
      <c r="CN20" s="9">
        <v>11.32457</v>
      </c>
      <c r="CO20" s="9">
        <v>11.96855</v>
      </c>
      <c r="CP20" s="9">
        <v>12.65638</v>
      </c>
      <c r="CQ20" s="9">
        <v>12.494529999999999</v>
      </c>
      <c r="CR20" s="9">
        <v>13.227169999999999</v>
      </c>
      <c r="CS20" s="9">
        <v>13.02107</v>
      </c>
      <c r="CT20" s="9">
        <v>12.367000000000001</v>
      </c>
      <c r="CU20" s="9">
        <v>11.34779</v>
      </c>
      <c r="CV20" s="9">
        <v>11.345499999999999</v>
      </c>
      <c r="CW20" s="9">
        <v>9.6318640000000002</v>
      </c>
      <c r="CX20" s="9">
        <v>9.3387860000000007</v>
      </c>
      <c r="CY20" s="9">
        <v>8.1877490000000002</v>
      </c>
      <c r="CZ20" s="9">
        <v>7.655958</v>
      </c>
      <c r="DA20" s="9">
        <v>9.7743769999999994</v>
      </c>
    </row>
    <row r="21" spans="1:105" x14ac:dyDescent="0.25">
      <c r="A21" s="9" t="s">
        <v>130</v>
      </c>
      <c r="B21" s="9" t="s">
        <v>133</v>
      </c>
      <c r="C21" s="9" t="s">
        <v>124</v>
      </c>
      <c r="D21" s="9" t="s">
        <v>125</v>
      </c>
      <c r="E21" s="9">
        <v>10</v>
      </c>
      <c r="F21" s="9">
        <v>104.04730000000001</v>
      </c>
      <c r="G21" s="9">
        <v>99.281490000000005</v>
      </c>
      <c r="H21" s="9">
        <v>95.990099999999998</v>
      </c>
      <c r="I21" s="9">
        <v>98.228359999999995</v>
      </c>
      <c r="J21" s="9">
        <v>140.49039999999999</v>
      </c>
      <c r="K21" s="9">
        <v>172.70869999999999</v>
      </c>
      <c r="L21" s="9">
        <v>181.09389999999999</v>
      </c>
      <c r="M21" s="9">
        <v>206.7585</v>
      </c>
      <c r="N21" s="9">
        <v>228.89760000000001</v>
      </c>
      <c r="O21" s="9">
        <v>246.7647</v>
      </c>
      <c r="P21" s="9">
        <v>257.12439999999998</v>
      </c>
      <c r="Q21" s="9">
        <v>270.59449999999998</v>
      </c>
      <c r="R21" s="9">
        <v>275.31970000000001</v>
      </c>
      <c r="S21" s="9">
        <v>252.11189999999999</v>
      </c>
      <c r="T21" s="9">
        <v>252.17769999999999</v>
      </c>
      <c r="U21" s="9">
        <v>240.833</v>
      </c>
      <c r="V21" s="9">
        <v>214.87520000000001</v>
      </c>
      <c r="W21" s="9">
        <v>151.78039999999999</v>
      </c>
      <c r="X21" s="9">
        <v>134.1474</v>
      </c>
      <c r="Y21" s="9">
        <v>131.58519999999999</v>
      </c>
      <c r="Z21" s="9">
        <v>127.1011</v>
      </c>
      <c r="AA21" s="9">
        <v>117.944</v>
      </c>
      <c r="AB21" s="9">
        <v>113.8048</v>
      </c>
      <c r="AC21" s="9">
        <v>113.0498</v>
      </c>
      <c r="AD21" s="9">
        <v>221.73240000000001</v>
      </c>
      <c r="AE21" s="9">
        <v>106.953</v>
      </c>
      <c r="AF21" s="9">
        <v>105.12609999999999</v>
      </c>
      <c r="AG21" s="9">
        <v>101.843</v>
      </c>
      <c r="AH21" s="9">
        <v>107.4524</v>
      </c>
      <c r="AI21" s="9">
        <v>139.9393</v>
      </c>
      <c r="AJ21" s="9">
        <v>169.13059999999999</v>
      </c>
      <c r="AK21" s="9">
        <v>180.46270000000001</v>
      </c>
      <c r="AL21" s="9">
        <v>207.5172</v>
      </c>
      <c r="AM21" s="9">
        <v>231.57400000000001</v>
      </c>
      <c r="AN21" s="9">
        <v>250.63489999999999</v>
      </c>
      <c r="AO21" s="9">
        <v>254.95150000000001</v>
      </c>
      <c r="AP21" s="9">
        <v>258.73250000000002</v>
      </c>
      <c r="AQ21" s="9">
        <v>264.22609999999997</v>
      </c>
      <c r="AR21" s="9">
        <v>261.77050000000003</v>
      </c>
      <c r="AS21" s="9">
        <v>261.83629999999999</v>
      </c>
      <c r="AT21" s="9">
        <v>250.57679999999999</v>
      </c>
      <c r="AU21" s="9">
        <v>232.0205</v>
      </c>
      <c r="AV21" s="9">
        <v>165.00049999999999</v>
      </c>
      <c r="AW21" s="9">
        <v>147.2184</v>
      </c>
      <c r="AX21" s="9">
        <v>141.69390000000001</v>
      </c>
      <c r="AY21" s="9">
        <v>133.39109999999999</v>
      </c>
      <c r="AZ21" s="9">
        <v>122.7041</v>
      </c>
      <c r="BA21" s="9">
        <v>117.9002</v>
      </c>
      <c r="BB21" s="9">
        <v>117.1452</v>
      </c>
      <c r="BC21" s="9">
        <v>233.05029999999999</v>
      </c>
      <c r="BD21" s="9">
        <v>74.333299999999994</v>
      </c>
      <c r="BE21" s="9">
        <v>72.666700000000006</v>
      </c>
      <c r="BF21" s="9">
        <v>71.666700000000006</v>
      </c>
      <c r="BG21" s="9">
        <v>70.333299999999994</v>
      </c>
      <c r="BH21" s="9">
        <v>69.666700000000006</v>
      </c>
      <c r="BI21" s="9">
        <v>69</v>
      </c>
      <c r="BJ21" s="9">
        <v>69.333299999999994</v>
      </c>
      <c r="BK21" s="9">
        <v>68.666700000000006</v>
      </c>
      <c r="BL21" s="9">
        <v>71</v>
      </c>
      <c r="BM21" s="9">
        <v>76.666700000000006</v>
      </c>
      <c r="BN21" s="9">
        <v>81</v>
      </c>
      <c r="BO21" s="9">
        <v>86.333299999999994</v>
      </c>
      <c r="BP21" s="9">
        <v>88.666700000000006</v>
      </c>
      <c r="BQ21" s="9">
        <v>89</v>
      </c>
      <c r="BR21" s="9">
        <v>88</v>
      </c>
      <c r="BS21" s="9">
        <v>88.666700000000006</v>
      </c>
      <c r="BT21" s="9">
        <v>89.666700000000006</v>
      </c>
      <c r="BU21" s="9">
        <v>87.666700000000006</v>
      </c>
      <c r="BV21" s="9">
        <v>86.666700000000006</v>
      </c>
      <c r="BW21" s="9">
        <v>85.666700000000006</v>
      </c>
      <c r="BX21" s="9">
        <v>83</v>
      </c>
      <c r="BY21" s="9">
        <v>81.333299999999994</v>
      </c>
      <c r="BZ21" s="9">
        <v>79.333299999999994</v>
      </c>
      <c r="CA21" s="9">
        <v>78.333299999999994</v>
      </c>
      <c r="CB21" s="9">
        <v>69</v>
      </c>
      <c r="CC21" s="9">
        <v>16.015999999999998</v>
      </c>
      <c r="CD21" s="9">
        <v>14.48311</v>
      </c>
      <c r="CE21" s="9">
        <v>19.403790000000001</v>
      </c>
      <c r="CF21" s="9">
        <v>24.4194</v>
      </c>
      <c r="CG21" s="9">
        <v>13.672029999999999</v>
      </c>
      <c r="CH21" s="9">
        <v>10.604179999999999</v>
      </c>
      <c r="CI21" s="9">
        <v>7.715903</v>
      </c>
      <c r="CJ21" s="9">
        <v>9.2171959999999995</v>
      </c>
      <c r="CK21" s="9">
        <v>12.512840000000001</v>
      </c>
      <c r="CL21" s="9">
        <v>20.483219999999999</v>
      </c>
      <c r="CM21" s="9">
        <v>16.682839999999999</v>
      </c>
      <c r="CN21" s="9">
        <v>12.2552</v>
      </c>
      <c r="CO21" s="9">
        <v>11.80049</v>
      </c>
      <c r="CP21" s="9">
        <v>12.459759999999999</v>
      </c>
      <c r="CQ21" s="9">
        <v>12.470090000000001</v>
      </c>
      <c r="CR21" s="9">
        <v>13.28519</v>
      </c>
      <c r="CS21" s="9">
        <v>13.32145</v>
      </c>
      <c r="CT21" s="9">
        <v>11.201599999999999</v>
      </c>
      <c r="CU21" s="9">
        <v>10.913489999999999</v>
      </c>
      <c r="CV21" s="9">
        <v>11.162179999999999</v>
      </c>
      <c r="CW21" s="9">
        <v>9.2817439999999998</v>
      </c>
      <c r="CX21" s="9">
        <v>8.3356899999999996</v>
      </c>
      <c r="CY21" s="9">
        <v>7.8232340000000002</v>
      </c>
      <c r="CZ21" s="9">
        <v>7.7021519999999999</v>
      </c>
      <c r="DA21" s="9">
        <v>9.3309420000000003</v>
      </c>
    </row>
    <row r="22" spans="1:105" x14ac:dyDescent="0.25">
      <c r="A22" s="9" t="s">
        <v>130</v>
      </c>
      <c r="B22" s="9" t="s">
        <v>133</v>
      </c>
      <c r="C22" s="9" t="s">
        <v>124</v>
      </c>
      <c r="D22" s="9" t="s">
        <v>17</v>
      </c>
      <c r="E22" s="9">
        <v>8</v>
      </c>
      <c r="F22" s="9">
        <v>115.9924</v>
      </c>
      <c r="G22" s="9">
        <v>114.9174</v>
      </c>
      <c r="H22" s="9">
        <v>117.8796</v>
      </c>
      <c r="I22" s="9">
        <v>134.6465</v>
      </c>
      <c r="J22" s="9">
        <v>179.7946</v>
      </c>
      <c r="K22" s="9">
        <v>219.01230000000001</v>
      </c>
      <c r="L22" s="9">
        <v>230.17150000000001</v>
      </c>
      <c r="M22" s="9">
        <v>256.09640000000002</v>
      </c>
      <c r="N22" s="9">
        <v>282.06079999999997</v>
      </c>
      <c r="O22" s="9">
        <v>297.81760000000003</v>
      </c>
      <c r="P22" s="9">
        <v>302.3886</v>
      </c>
      <c r="Q22" s="9">
        <v>298.69150000000002</v>
      </c>
      <c r="R22" s="9">
        <v>294.60210000000001</v>
      </c>
      <c r="S22" s="9">
        <v>270.01609999999999</v>
      </c>
      <c r="T22" s="9">
        <v>269.67970000000003</v>
      </c>
      <c r="U22" s="9">
        <v>260.81900000000002</v>
      </c>
      <c r="V22" s="9">
        <v>244.55090000000001</v>
      </c>
      <c r="W22" s="9">
        <v>164.86799999999999</v>
      </c>
      <c r="X22" s="9">
        <v>150.10509999999999</v>
      </c>
      <c r="Y22" s="9">
        <v>148.37690000000001</v>
      </c>
      <c r="Z22" s="9">
        <v>138.67599999999999</v>
      </c>
      <c r="AA22" s="9">
        <v>130.0282</v>
      </c>
      <c r="AB22" s="9">
        <v>124.18859999999999</v>
      </c>
      <c r="AC22" s="9">
        <v>123.85890000000001</v>
      </c>
      <c r="AD22" s="9">
        <v>241.28569999999999</v>
      </c>
      <c r="AE22" s="9">
        <v>116.9243</v>
      </c>
      <c r="AF22" s="9">
        <v>116.79089999999999</v>
      </c>
      <c r="AG22" s="9">
        <v>120.0705</v>
      </c>
      <c r="AH22" s="9">
        <v>137.48159999999999</v>
      </c>
      <c r="AI22" s="9">
        <v>182.85079999999999</v>
      </c>
      <c r="AJ22" s="9">
        <v>217.55170000000001</v>
      </c>
      <c r="AK22" s="9">
        <v>227.39769999999999</v>
      </c>
      <c r="AL22" s="9">
        <v>253.74350000000001</v>
      </c>
      <c r="AM22" s="9">
        <v>277.63639999999998</v>
      </c>
      <c r="AN22" s="9">
        <v>290.58969999999999</v>
      </c>
      <c r="AO22" s="9">
        <v>292.3449</v>
      </c>
      <c r="AP22" s="9">
        <v>286.1635</v>
      </c>
      <c r="AQ22" s="9">
        <v>284.74639999999999</v>
      </c>
      <c r="AR22" s="9">
        <v>281.02260000000001</v>
      </c>
      <c r="AS22" s="9">
        <v>280.68619999999999</v>
      </c>
      <c r="AT22" s="9">
        <v>271.81060000000002</v>
      </c>
      <c r="AU22" s="9">
        <v>253.98169999999999</v>
      </c>
      <c r="AV22" s="9">
        <v>171.5247</v>
      </c>
      <c r="AW22" s="9">
        <v>151.14949999999999</v>
      </c>
      <c r="AX22" s="9">
        <v>147.43340000000001</v>
      </c>
      <c r="AY22" s="9">
        <v>137.13040000000001</v>
      </c>
      <c r="AZ22" s="9">
        <v>126.2072</v>
      </c>
      <c r="BA22" s="9">
        <v>120.211</v>
      </c>
      <c r="BB22" s="9">
        <v>119.8813</v>
      </c>
      <c r="BC22" s="9">
        <v>250.6575</v>
      </c>
      <c r="BD22" s="9">
        <v>73.833299999999994</v>
      </c>
      <c r="BE22" s="9">
        <v>72.833299999999994</v>
      </c>
      <c r="BF22" s="9">
        <v>72.166700000000006</v>
      </c>
      <c r="BG22" s="9">
        <v>71.75</v>
      </c>
      <c r="BH22" s="9">
        <v>71.5</v>
      </c>
      <c r="BI22" s="9">
        <v>70.916700000000006</v>
      </c>
      <c r="BJ22" s="9">
        <v>71.333299999999994</v>
      </c>
      <c r="BK22" s="9">
        <v>72.083299999999994</v>
      </c>
      <c r="BL22" s="9">
        <v>74.666700000000006</v>
      </c>
      <c r="BM22" s="9">
        <v>78</v>
      </c>
      <c r="BN22" s="9">
        <v>80.75</v>
      </c>
      <c r="BO22" s="9">
        <v>83.666700000000006</v>
      </c>
      <c r="BP22" s="9">
        <v>83.916700000000006</v>
      </c>
      <c r="BQ22" s="9">
        <v>83.583299999999994</v>
      </c>
      <c r="BR22" s="9">
        <v>83.5</v>
      </c>
      <c r="BS22" s="9">
        <v>83.583299999999994</v>
      </c>
      <c r="BT22" s="9">
        <v>84.25</v>
      </c>
      <c r="BU22" s="9">
        <v>83.5</v>
      </c>
      <c r="BV22" s="9">
        <v>82.166700000000006</v>
      </c>
      <c r="BW22" s="9">
        <v>80.75</v>
      </c>
      <c r="BX22" s="9">
        <v>78.333299999999994</v>
      </c>
      <c r="BY22" s="9">
        <v>76</v>
      </c>
      <c r="BZ22" s="9">
        <v>74.916700000000006</v>
      </c>
      <c r="CA22" s="9">
        <v>74.583299999999994</v>
      </c>
      <c r="CB22" s="9">
        <v>69</v>
      </c>
      <c r="CC22" s="9">
        <v>1.91211</v>
      </c>
      <c r="CD22" s="9">
        <v>2.305015</v>
      </c>
      <c r="CE22" s="9">
        <v>2.9307310000000002</v>
      </c>
      <c r="CF22" s="9">
        <v>3.5140410000000002</v>
      </c>
      <c r="CG22" s="9">
        <v>2.0471400000000002</v>
      </c>
      <c r="CH22" s="9">
        <v>1.7748390000000001</v>
      </c>
      <c r="CI22" s="9">
        <v>1.1593260000000001</v>
      </c>
      <c r="CJ22" s="9">
        <v>1.351062</v>
      </c>
      <c r="CK22" s="9">
        <v>1.762097</v>
      </c>
      <c r="CL22" s="9">
        <v>2.802127</v>
      </c>
      <c r="CM22" s="9">
        <v>2.3293889999999999</v>
      </c>
      <c r="CN22" s="9">
        <v>1.853272</v>
      </c>
      <c r="CO22" s="9">
        <v>1.7468889999999999</v>
      </c>
      <c r="CP22" s="9">
        <v>1.8800110000000001</v>
      </c>
      <c r="CQ22" s="9">
        <v>1.8730530000000001</v>
      </c>
      <c r="CR22" s="9">
        <v>2.014723</v>
      </c>
      <c r="CS22" s="9">
        <v>2.250591</v>
      </c>
      <c r="CT22" s="9">
        <v>2.1515559999999998</v>
      </c>
      <c r="CU22" s="9">
        <v>2.082462</v>
      </c>
      <c r="CV22" s="9">
        <v>2.1186430000000001</v>
      </c>
      <c r="CW22" s="9">
        <v>1.872441</v>
      </c>
      <c r="CX22" s="9">
        <v>1.670299</v>
      </c>
      <c r="CY22" s="9">
        <v>1.208024</v>
      </c>
      <c r="CZ22" s="9">
        <v>1.1403859999999999</v>
      </c>
      <c r="DA22" s="9">
        <v>1.529004</v>
      </c>
    </row>
    <row r="23" spans="1:105" x14ac:dyDescent="0.25">
      <c r="A23" s="9" t="s">
        <v>130</v>
      </c>
      <c r="B23" s="9" t="s">
        <v>133</v>
      </c>
      <c r="C23" s="9" t="s">
        <v>126</v>
      </c>
      <c r="D23" s="9" t="s">
        <v>125</v>
      </c>
      <c r="E23" s="9">
        <v>5</v>
      </c>
      <c r="F23" s="9"/>
      <c r="BD23" s="9">
        <v>63.833350000000003</v>
      </c>
      <c r="BE23" s="9">
        <v>62.833350000000003</v>
      </c>
      <c r="BF23" s="9">
        <v>62.333350000000003</v>
      </c>
      <c r="BG23" s="9">
        <v>61.166649999999997</v>
      </c>
      <c r="BH23" s="9">
        <v>60.833300000000001</v>
      </c>
      <c r="BI23" s="9">
        <v>60.166649999999997</v>
      </c>
      <c r="BJ23" s="9">
        <v>57.666699999999999</v>
      </c>
      <c r="BK23" s="9">
        <v>62.166699999999999</v>
      </c>
      <c r="BL23" s="9">
        <v>67.5</v>
      </c>
      <c r="BM23" s="9">
        <v>72.166700000000006</v>
      </c>
      <c r="BN23" s="9">
        <v>76.333349999999996</v>
      </c>
      <c r="BO23" s="9">
        <v>80.333349999999996</v>
      </c>
      <c r="BP23" s="9">
        <v>81.166650000000004</v>
      </c>
      <c r="BQ23" s="9">
        <v>80.833349999999996</v>
      </c>
      <c r="BR23" s="9">
        <v>80.833349999999996</v>
      </c>
      <c r="BS23" s="9">
        <v>81</v>
      </c>
      <c r="BT23" s="9">
        <v>81.333299999999994</v>
      </c>
      <c r="BU23" s="9">
        <v>79.166700000000006</v>
      </c>
      <c r="BV23" s="9">
        <v>77</v>
      </c>
      <c r="BW23" s="9">
        <v>75.5</v>
      </c>
      <c r="BX23" s="9">
        <v>70.666650000000004</v>
      </c>
      <c r="BY23" s="9">
        <v>68.333299999999994</v>
      </c>
      <c r="BZ23" s="9">
        <v>67.333299999999994</v>
      </c>
      <c r="CA23" s="9">
        <v>64.333349999999996</v>
      </c>
      <c r="CB23" s="9">
        <v>0</v>
      </c>
    </row>
    <row r="24" spans="1:105" x14ac:dyDescent="0.25">
      <c r="A24" s="9" t="s">
        <v>130</v>
      </c>
      <c r="B24" s="9" t="s">
        <v>133</v>
      </c>
      <c r="C24" s="9" t="s">
        <v>126</v>
      </c>
      <c r="D24" s="9" t="s">
        <v>125</v>
      </c>
      <c r="E24" s="9">
        <v>6</v>
      </c>
      <c r="F24" s="9">
        <v>116.2383</v>
      </c>
      <c r="G24" s="9">
        <v>111.9554</v>
      </c>
      <c r="H24" s="9">
        <v>111.0171</v>
      </c>
      <c r="I24" s="9">
        <v>127.4161</v>
      </c>
      <c r="J24" s="9">
        <v>158.82579999999999</v>
      </c>
      <c r="K24" s="9">
        <v>189.26089999999999</v>
      </c>
      <c r="L24" s="9">
        <v>199.61660000000001</v>
      </c>
      <c r="M24" s="9">
        <v>219.37360000000001</v>
      </c>
      <c r="N24" s="9">
        <v>242.6652</v>
      </c>
      <c r="O24" s="9">
        <v>253.9622</v>
      </c>
      <c r="P24" s="9">
        <v>261.22620000000001</v>
      </c>
      <c r="Q24" s="9">
        <v>261.38350000000003</v>
      </c>
      <c r="R24" s="9">
        <v>262.26749999999998</v>
      </c>
      <c r="S24" s="9">
        <v>241.9736</v>
      </c>
      <c r="T24" s="9">
        <v>242.87119999999999</v>
      </c>
      <c r="U24" s="9">
        <v>237.19489999999999</v>
      </c>
      <c r="V24" s="9">
        <v>225.69829999999999</v>
      </c>
      <c r="W24" s="9">
        <v>162.5926</v>
      </c>
      <c r="X24" s="9">
        <v>143.46789999999999</v>
      </c>
      <c r="Y24" s="9">
        <v>142.9238</v>
      </c>
      <c r="Z24" s="9">
        <v>135.37360000000001</v>
      </c>
      <c r="AA24" s="9">
        <v>125.8424</v>
      </c>
      <c r="AB24" s="9">
        <v>123.1927</v>
      </c>
      <c r="AC24" s="9">
        <v>123.1927</v>
      </c>
      <c r="AD24" s="9">
        <v>222.14359999999999</v>
      </c>
      <c r="AE24" s="9">
        <v>113.48739999999999</v>
      </c>
      <c r="AF24" s="9">
        <v>110.3364</v>
      </c>
      <c r="AG24" s="9">
        <v>109.42019999999999</v>
      </c>
      <c r="AH24" s="9">
        <v>119.9406</v>
      </c>
      <c r="AI24" s="9">
        <v>153.4528</v>
      </c>
      <c r="AJ24" s="9">
        <v>189.8569</v>
      </c>
      <c r="AK24" s="9">
        <v>201.53980000000001</v>
      </c>
      <c r="AL24" s="9">
        <v>224.91370000000001</v>
      </c>
      <c r="AM24" s="9">
        <v>245.0189</v>
      </c>
      <c r="AN24" s="9">
        <v>254.80549999999999</v>
      </c>
      <c r="AO24" s="9">
        <v>258.38290000000001</v>
      </c>
      <c r="AP24" s="9">
        <v>257.48910000000001</v>
      </c>
      <c r="AQ24" s="9">
        <v>258.24610000000001</v>
      </c>
      <c r="AR24" s="9">
        <v>256.63940000000002</v>
      </c>
      <c r="AS24" s="9">
        <v>257.53699999999998</v>
      </c>
      <c r="AT24" s="9">
        <v>251.26740000000001</v>
      </c>
      <c r="AU24" s="9">
        <v>234.9633</v>
      </c>
      <c r="AV24" s="9">
        <v>163.8305</v>
      </c>
      <c r="AW24" s="9">
        <v>143.64080000000001</v>
      </c>
      <c r="AX24" s="9">
        <v>142.6645</v>
      </c>
      <c r="AY24" s="9">
        <v>136.125</v>
      </c>
      <c r="AZ24" s="9">
        <v>125.11239999999999</v>
      </c>
      <c r="BA24" s="9">
        <v>120.24809999999999</v>
      </c>
      <c r="BB24" s="9">
        <v>120.24809999999999</v>
      </c>
      <c r="BC24" s="9">
        <v>232.3459</v>
      </c>
      <c r="BD24" s="9">
        <v>65.333299999999994</v>
      </c>
      <c r="BE24" s="9">
        <v>64.666700000000006</v>
      </c>
      <c r="BF24" s="9">
        <v>64.666700000000006</v>
      </c>
      <c r="BG24" s="9">
        <v>64</v>
      </c>
      <c r="BH24" s="9">
        <v>64</v>
      </c>
      <c r="BI24" s="9">
        <v>63.666699999999999</v>
      </c>
      <c r="BJ24" s="9">
        <v>63.333300000000001</v>
      </c>
      <c r="BK24" s="9">
        <v>64.666700000000006</v>
      </c>
      <c r="BL24" s="9">
        <v>65.666700000000006</v>
      </c>
      <c r="BM24" s="9">
        <v>67.333299999999994</v>
      </c>
      <c r="BN24" s="9">
        <v>69.333299999999994</v>
      </c>
      <c r="BO24" s="9">
        <v>70.666700000000006</v>
      </c>
      <c r="BP24" s="9">
        <v>71.666700000000006</v>
      </c>
      <c r="BQ24" s="9">
        <v>72.333299999999994</v>
      </c>
      <c r="BR24" s="9">
        <v>73</v>
      </c>
      <c r="BS24" s="9">
        <v>73.333299999999994</v>
      </c>
      <c r="BT24" s="9">
        <v>72.666700000000006</v>
      </c>
      <c r="BU24" s="9">
        <v>71.333299999999994</v>
      </c>
      <c r="BV24" s="9">
        <v>71</v>
      </c>
      <c r="BW24" s="9">
        <v>70</v>
      </c>
      <c r="BX24" s="9">
        <v>68.333299999999994</v>
      </c>
      <c r="BY24" s="9">
        <v>67.666700000000006</v>
      </c>
      <c r="BZ24" s="9">
        <v>67</v>
      </c>
      <c r="CA24" s="9">
        <v>66.666700000000006</v>
      </c>
      <c r="CB24" s="9">
        <v>66</v>
      </c>
      <c r="CC24" s="9">
        <v>4.6678649999999999</v>
      </c>
      <c r="CD24" s="9">
        <v>5.3556720000000002</v>
      </c>
      <c r="CE24" s="9">
        <v>7.390155</v>
      </c>
      <c r="CF24" s="9">
        <v>9.2207460000000001</v>
      </c>
      <c r="CG24" s="9">
        <v>5.3179230000000004</v>
      </c>
      <c r="CH24" s="9">
        <v>4.1075720000000002</v>
      </c>
      <c r="CI24" s="9">
        <v>2.9967959999999998</v>
      </c>
      <c r="CJ24" s="9">
        <v>3.3016920000000001</v>
      </c>
      <c r="CK24" s="9">
        <v>4.366187</v>
      </c>
      <c r="CL24" s="9">
        <v>6.8803450000000002</v>
      </c>
      <c r="CM24" s="9">
        <v>5.9366430000000001</v>
      </c>
      <c r="CN24" s="9">
        <v>4.3936919999999997</v>
      </c>
      <c r="CO24" s="9">
        <v>4.5825149999999999</v>
      </c>
      <c r="CP24" s="9">
        <v>4.8542110000000003</v>
      </c>
      <c r="CQ24" s="9">
        <v>4.8459669999999999</v>
      </c>
      <c r="CR24" s="9">
        <v>5.1044169999999998</v>
      </c>
      <c r="CS24" s="9">
        <v>4.8325670000000001</v>
      </c>
      <c r="CT24" s="9">
        <v>4.1757840000000002</v>
      </c>
      <c r="CU24" s="9">
        <v>3.9617930000000001</v>
      </c>
      <c r="CV24" s="9">
        <v>4.092231</v>
      </c>
      <c r="CW24" s="9">
        <v>3.410523</v>
      </c>
      <c r="CX24" s="9">
        <v>3.0209959999999998</v>
      </c>
      <c r="CY24" s="9">
        <v>2.9049700000000001</v>
      </c>
      <c r="CZ24" s="9">
        <v>2.9049700000000001</v>
      </c>
      <c r="DA24" s="9">
        <v>3.5244490000000002</v>
      </c>
    </row>
    <row r="25" spans="1:105" x14ac:dyDescent="0.25">
      <c r="A25" s="9" t="s">
        <v>130</v>
      </c>
      <c r="B25" s="9" t="s">
        <v>133</v>
      </c>
      <c r="C25" s="9" t="s">
        <v>126</v>
      </c>
      <c r="D25" s="9" t="s">
        <v>125</v>
      </c>
      <c r="E25" s="9">
        <v>7</v>
      </c>
      <c r="F25" s="9">
        <v>115.976</v>
      </c>
      <c r="G25" s="9">
        <v>110.0502</v>
      </c>
      <c r="H25" s="9">
        <v>114.8242</v>
      </c>
      <c r="I25" s="9">
        <v>140.11099999999999</v>
      </c>
      <c r="J25" s="9">
        <v>182.6302</v>
      </c>
      <c r="K25" s="9">
        <v>224.2886</v>
      </c>
      <c r="L25" s="9">
        <v>242.4469</v>
      </c>
      <c r="M25" s="9">
        <v>269.3372</v>
      </c>
      <c r="N25" s="9">
        <v>290.17489999999998</v>
      </c>
      <c r="O25" s="9">
        <v>295.51799999999997</v>
      </c>
      <c r="P25" s="9">
        <v>296.02910000000003</v>
      </c>
      <c r="Q25" s="9">
        <v>288.63619999999997</v>
      </c>
      <c r="R25" s="9">
        <v>290.06099999999998</v>
      </c>
      <c r="S25" s="9">
        <v>275.19080000000002</v>
      </c>
      <c r="T25" s="9">
        <v>275.60180000000003</v>
      </c>
      <c r="U25" s="9">
        <v>267.62580000000003</v>
      </c>
      <c r="V25" s="9">
        <v>253.97309999999999</v>
      </c>
      <c r="W25" s="9">
        <v>173.0558</v>
      </c>
      <c r="X25" s="9">
        <v>150.80029999999999</v>
      </c>
      <c r="Y25" s="9">
        <v>150.10429999999999</v>
      </c>
      <c r="Z25" s="9">
        <v>136.1379</v>
      </c>
      <c r="AA25" s="9">
        <v>122.8168</v>
      </c>
      <c r="AB25" s="9">
        <v>116.7996</v>
      </c>
      <c r="AC25" s="9">
        <v>116.5826</v>
      </c>
      <c r="AD25" s="9">
        <v>249.11940000000001</v>
      </c>
      <c r="AE25" s="9">
        <v>116.86960000000001</v>
      </c>
      <c r="AF25" s="9">
        <v>114.6063</v>
      </c>
      <c r="AG25" s="9">
        <v>122.23609999999999</v>
      </c>
      <c r="AH25" s="9">
        <v>148.99289999999999</v>
      </c>
      <c r="AI25" s="9">
        <v>191.58529999999999</v>
      </c>
      <c r="AJ25" s="9">
        <v>226.5215</v>
      </c>
      <c r="AK25" s="9">
        <v>235.34909999999999</v>
      </c>
      <c r="AL25" s="9">
        <v>258.65010000000001</v>
      </c>
      <c r="AM25" s="9">
        <v>280.02109999999999</v>
      </c>
      <c r="AN25" s="9">
        <v>289.37799999999999</v>
      </c>
      <c r="AO25" s="9">
        <v>290.92360000000002</v>
      </c>
      <c r="AP25" s="9">
        <v>284.76080000000002</v>
      </c>
      <c r="AQ25" s="9">
        <v>284.596</v>
      </c>
      <c r="AR25" s="9">
        <v>281.6816</v>
      </c>
      <c r="AS25" s="9">
        <v>282.0926</v>
      </c>
      <c r="AT25" s="9">
        <v>272.50560000000002</v>
      </c>
      <c r="AU25" s="9">
        <v>255.1927</v>
      </c>
      <c r="AV25" s="9">
        <v>173.66990000000001</v>
      </c>
      <c r="AW25" s="9">
        <v>152.19919999999999</v>
      </c>
      <c r="AX25" s="9">
        <v>150.13910000000001</v>
      </c>
      <c r="AY25" s="9">
        <v>140.23939999999999</v>
      </c>
      <c r="AZ25" s="9">
        <v>128.39840000000001</v>
      </c>
      <c r="BA25" s="9">
        <v>122.624</v>
      </c>
      <c r="BB25" s="9">
        <v>122.40689999999999</v>
      </c>
      <c r="BC25" s="9">
        <v>252.083</v>
      </c>
      <c r="BD25" s="9">
        <v>71</v>
      </c>
      <c r="BE25" s="9">
        <v>71.333299999999994</v>
      </c>
      <c r="BF25" s="9">
        <v>70.666700000000006</v>
      </c>
      <c r="BG25" s="9">
        <v>70.666700000000006</v>
      </c>
      <c r="BH25" s="9">
        <v>70.666700000000006</v>
      </c>
      <c r="BI25" s="9">
        <v>70.666700000000006</v>
      </c>
      <c r="BJ25" s="9">
        <v>70.333299999999994</v>
      </c>
      <c r="BK25" s="9">
        <v>70</v>
      </c>
      <c r="BL25" s="9">
        <v>71.666700000000006</v>
      </c>
      <c r="BM25" s="9">
        <v>73.666700000000006</v>
      </c>
      <c r="BN25" s="9">
        <v>75.666700000000006</v>
      </c>
      <c r="BO25" s="9">
        <v>77.666700000000006</v>
      </c>
      <c r="BP25" s="9">
        <v>78.333299999999994</v>
      </c>
      <c r="BQ25" s="9">
        <v>79</v>
      </c>
      <c r="BR25" s="9">
        <v>78</v>
      </c>
      <c r="BS25" s="9">
        <v>78.333299999999994</v>
      </c>
      <c r="BT25" s="9">
        <v>77.333299999999994</v>
      </c>
      <c r="BU25" s="9">
        <v>77.666700000000006</v>
      </c>
      <c r="BV25" s="9">
        <v>76.666700000000006</v>
      </c>
      <c r="BW25" s="9">
        <v>74.666700000000006</v>
      </c>
      <c r="BX25" s="9">
        <v>73.333299999999994</v>
      </c>
      <c r="BY25" s="9">
        <v>71.666700000000006</v>
      </c>
      <c r="BZ25" s="9">
        <v>72</v>
      </c>
      <c r="CA25" s="9">
        <v>71.333299999999994</v>
      </c>
      <c r="CB25" s="9">
        <v>71</v>
      </c>
      <c r="CC25" s="9">
        <v>11.5694</v>
      </c>
      <c r="CD25" s="9">
        <v>12.72186</v>
      </c>
      <c r="CE25" s="9">
        <v>17.89667</v>
      </c>
      <c r="CF25" s="9">
        <v>21.801739999999999</v>
      </c>
      <c r="CG25" s="9">
        <v>12.66452</v>
      </c>
      <c r="CH25" s="9">
        <v>9.8730709999999995</v>
      </c>
      <c r="CI25" s="9">
        <v>7.2264309999999998</v>
      </c>
      <c r="CJ25" s="9">
        <v>7.9661879999999998</v>
      </c>
      <c r="CK25" s="9">
        <v>10.440569999999999</v>
      </c>
      <c r="CL25" s="9">
        <v>16.358889999999999</v>
      </c>
      <c r="CM25" s="9">
        <v>14.01843</v>
      </c>
      <c r="CN25" s="9">
        <v>10.33198</v>
      </c>
      <c r="CO25" s="9">
        <v>10.70234</v>
      </c>
      <c r="CP25" s="9">
        <v>11.54649</v>
      </c>
      <c r="CQ25" s="9">
        <v>11.52802</v>
      </c>
      <c r="CR25" s="9">
        <v>12.210150000000001</v>
      </c>
      <c r="CS25" s="9">
        <v>11.6526</v>
      </c>
      <c r="CT25" s="9">
        <v>10.06739</v>
      </c>
      <c r="CU25" s="9">
        <v>9.6737280000000005</v>
      </c>
      <c r="CV25" s="9">
        <v>9.9553940000000001</v>
      </c>
      <c r="CW25" s="9">
        <v>8.4680630000000008</v>
      </c>
      <c r="CX25" s="9">
        <v>7.6298550000000001</v>
      </c>
      <c r="CY25" s="9">
        <v>7.1531659999999997</v>
      </c>
      <c r="CZ25" s="9">
        <v>7.175116</v>
      </c>
      <c r="DA25" s="9">
        <v>8.5032040000000002</v>
      </c>
    </row>
    <row r="26" spans="1:105" x14ac:dyDescent="0.25">
      <c r="A26" s="9" t="s">
        <v>130</v>
      </c>
      <c r="B26" s="9" t="s">
        <v>133</v>
      </c>
      <c r="C26" s="9" t="s">
        <v>126</v>
      </c>
      <c r="D26" s="9" t="s">
        <v>125</v>
      </c>
      <c r="E26" s="9">
        <v>8</v>
      </c>
      <c r="F26" s="9">
        <v>115.7975</v>
      </c>
      <c r="G26" s="9">
        <v>114.4585</v>
      </c>
      <c r="H26" s="9">
        <v>118.43170000000001</v>
      </c>
      <c r="I26" s="9">
        <v>137.54220000000001</v>
      </c>
      <c r="J26" s="9">
        <v>182.619</v>
      </c>
      <c r="K26" s="9">
        <v>221.4205</v>
      </c>
      <c r="L26" s="9">
        <v>231.7037</v>
      </c>
      <c r="M26" s="9">
        <v>256.37959999999998</v>
      </c>
      <c r="N26" s="9">
        <v>280.6173</v>
      </c>
      <c r="O26" s="9">
        <v>296.12060000000002</v>
      </c>
      <c r="P26" s="9">
        <v>301.1549</v>
      </c>
      <c r="Q26" s="9">
        <v>296.8503</v>
      </c>
      <c r="R26" s="9">
        <v>292.79930000000002</v>
      </c>
      <c r="S26" s="9">
        <v>268.33659999999998</v>
      </c>
      <c r="T26" s="9">
        <v>266.75889999999998</v>
      </c>
      <c r="U26" s="9">
        <v>257.99509999999998</v>
      </c>
      <c r="V26" s="9">
        <v>240.67910000000001</v>
      </c>
      <c r="W26" s="9">
        <v>161.87430000000001</v>
      </c>
      <c r="X26" s="9">
        <v>147.20269999999999</v>
      </c>
      <c r="Y26" s="9">
        <v>145.79310000000001</v>
      </c>
      <c r="Z26" s="9">
        <v>137.06819999999999</v>
      </c>
      <c r="AA26" s="9">
        <v>128.72819999999999</v>
      </c>
      <c r="AB26" s="9">
        <v>123.2285</v>
      </c>
      <c r="AC26" s="9">
        <v>122.7252</v>
      </c>
      <c r="AD26" s="9">
        <v>238.8837</v>
      </c>
      <c r="AE26" s="9">
        <v>116.7295</v>
      </c>
      <c r="AF26" s="9">
        <v>116.33199999999999</v>
      </c>
      <c r="AG26" s="9">
        <v>120.62260000000001</v>
      </c>
      <c r="AH26" s="9">
        <v>140.37719999999999</v>
      </c>
      <c r="AI26" s="9">
        <v>185.67519999999999</v>
      </c>
      <c r="AJ26" s="9">
        <v>219.9599</v>
      </c>
      <c r="AK26" s="9">
        <v>228.9299</v>
      </c>
      <c r="AL26" s="9">
        <v>254.02670000000001</v>
      </c>
      <c r="AM26" s="9">
        <v>276.19299999999998</v>
      </c>
      <c r="AN26" s="9">
        <v>288.89269999999999</v>
      </c>
      <c r="AO26" s="9">
        <v>291.1112</v>
      </c>
      <c r="AP26" s="9">
        <v>284.32220000000001</v>
      </c>
      <c r="AQ26" s="9">
        <v>282.9436</v>
      </c>
      <c r="AR26" s="9">
        <v>279.34309999999999</v>
      </c>
      <c r="AS26" s="9">
        <v>277.7654</v>
      </c>
      <c r="AT26" s="9">
        <v>268.98669999999998</v>
      </c>
      <c r="AU26" s="9">
        <v>250.10990000000001</v>
      </c>
      <c r="AV26" s="9">
        <v>168.5309</v>
      </c>
      <c r="AW26" s="9">
        <v>148.24709999999999</v>
      </c>
      <c r="AX26" s="9">
        <v>144.84950000000001</v>
      </c>
      <c r="AY26" s="9">
        <v>135.52260000000001</v>
      </c>
      <c r="AZ26" s="9">
        <v>124.9072</v>
      </c>
      <c r="BA26" s="9">
        <v>119.2509</v>
      </c>
      <c r="BB26" s="9">
        <v>118.74760000000001</v>
      </c>
      <c r="BC26" s="9">
        <v>248.25550000000001</v>
      </c>
      <c r="BD26" s="9">
        <v>72.333299999999994</v>
      </c>
      <c r="BE26" s="9">
        <v>71.666700000000006</v>
      </c>
      <c r="BF26" s="9">
        <v>71.333299999999994</v>
      </c>
      <c r="BG26" s="9">
        <v>71.333299999999994</v>
      </c>
      <c r="BH26" s="9">
        <v>71</v>
      </c>
      <c r="BI26" s="9">
        <v>70.666700000000006</v>
      </c>
      <c r="BJ26" s="9">
        <v>71</v>
      </c>
      <c r="BK26" s="9">
        <v>71.333299999999994</v>
      </c>
      <c r="BL26" s="9">
        <v>73</v>
      </c>
      <c r="BM26" s="9">
        <v>76</v>
      </c>
      <c r="BN26" s="9">
        <v>79.333299999999994</v>
      </c>
      <c r="BO26" s="9">
        <v>80.666700000000006</v>
      </c>
      <c r="BP26" s="9">
        <v>82</v>
      </c>
      <c r="BQ26" s="9">
        <v>80.333299999999994</v>
      </c>
      <c r="BR26" s="9">
        <v>80.333299999999994</v>
      </c>
      <c r="BS26" s="9">
        <v>79.666700000000006</v>
      </c>
      <c r="BT26" s="9">
        <v>80.666700000000006</v>
      </c>
      <c r="BU26" s="9">
        <v>80.333299999999994</v>
      </c>
      <c r="BV26" s="9">
        <v>79</v>
      </c>
      <c r="BW26" s="9">
        <v>78.666700000000006</v>
      </c>
      <c r="BX26" s="9">
        <v>76.333299999999994</v>
      </c>
      <c r="BY26" s="9">
        <v>75.333299999999994</v>
      </c>
      <c r="BZ26" s="9">
        <v>74</v>
      </c>
      <c r="CA26" s="9">
        <v>73.333299999999994</v>
      </c>
      <c r="CB26" s="9">
        <v>69</v>
      </c>
      <c r="CC26" s="9">
        <v>1.8575889999999999</v>
      </c>
      <c r="CD26" s="9">
        <v>2.0474960000000002</v>
      </c>
      <c r="CE26" s="9">
        <v>2.6988829999999999</v>
      </c>
      <c r="CF26" s="9">
        <v>3.3589570000000002</v>
      </c>
      <c r="CG26" s="9">
        <v>1.968186</v>
      </c>
      <c r="CH26" s="9">
        <v>1.6024890000000001</v>
      </c>
      <c r="CI26" s="9">
        <v>1.112533</v>
      </c>
      <c r="CJ26" s="9">
        <v>1.2951710000000001</v>
      </c>
      <c r="CK26" s="9">
        <v>1.694455</v>
      </c>
      <c r="CL26" s="9">
        <v>2.7283689999999998</v>
      </c>
      <c r="CM26" s="9">
        <v>2.3281900000000002</v>
      </c>
      <c r="CN26" s="9">
        <v>1.6365069999999999</v>
      </c>
      <c r="CO26" s="9">
        <v>1.7264729999999999</v>
      </c>
      <c r="CP26" s="9">
        <v>1.8801049999999999</v>
      </c>
      <c r="CQ26" s="9">
        <v>1.7822610000000001</v>
      </c>
      <c r="CR26" s="9">
        <v>1.8715980000000001</v>
      </c>
      <c r="CS26" s="9">
        <v>2.081388</v>
      </c>
      <c r="CT26" s="9">
        <v>1.8890309999999999</v>
      </c>
      <c r="CU26" s="9">
        <v>1.732173</v>
      </c>
      <c r="CV26" s="9">
        <v>1.923772</v>
      </c>
      <c r="CW26" s="9">
        <v>1.690288</v>
      </c>
      <c r="CX26" s="9">
        <v>1.2650779999999999</v>
      </c>
      <c r="CY26" s="9">
        <v>1.217624</v>
      </c>
      <c r="CZ26" s="9">
        <v>1.089318</v>
      </c>
      <c r="DA26" s="9">
        <v>1.3542419999999999</v>
      </c>
    </row>
    <row r="27" spans="1:105" x14ac:dyDescent="0.25">
      <c r="A27" s="9" t="s">
        <v>130</v>
      </c>
      <c r="B27" s="9" t="s">
        <v>133</v>
      </c>
      <c r="C27" s="9" t="s">
        <v>126</v>
      </c>
      <c r="D27" s="9" t="s">
        <v>125</v>
      </c>
      <c r="E27" s="9">
        <v>9</v>
      </c>
      <c r="F27" s="9">
        <v>111.7891</v>
      </c>
      <c r="G27" s="9">
        <v>105.8635</v>
      </c>
      <c r="H27" s="9">
        <v>102.5313</v>
      </c>
      <c r="I27" s="9">
        <v>105.7697</v>
      </c>
      <c r="J27" s="9">
        <v>148.55330000000001</v>
      </c>
      <c r="K27" s="9">
        <v>197.5968</v>
      </c>
      <c r="L27" s="9">
        <v>210.8759</v>
      </c>
      <c r="M27" s="9">
        <v>240.36850000000001</v>
      </c>
      <c r="N27" s="9">
        <v>266.22300000000001</v>
      </c>
      <c r="O27" s="9">
        <v>276.53660000000002</v>
      </c>
      <c r="P27" s="9">
        <v>288.76690000000002</v>
      </c>
      <c r="Q27" s="9">
        <v>294.97289999999998</v>
      </c>
      <c r="R27" s="9">
        <v>291.78829999999999</v>
      </c>
      <c r="S27" s="9">
        <v>260.5951</v>
      </c>
      <c r="T27" s="9">
        <v>261.54169999999999</v>
      </c>
      <c r="U27" s="9">
        <v>251.4366</v>
      </c>
      <c r="V27" s="9">
        <v>235.82400000000001</v>
      </c>
      <c r="W27" s="9">
        <v>166.78630000000001</v>
      </c>
      <c r="X27" s="9">
        <v>153.81960000000001</v>
      </c>
      <c r="Y27" s="9">
        <v>146.83510000000001</v>
      </c>
      <c r="Z27" s="9">
        <v>135.54519999999999</v>
      </c>
      <c r="AA27" s="9">
        <v>127.4203</v>
      </c>
      <c r="AB27" s="9">
        <v>123.7379</v>
      </c>
      <c r="AC27" s="9">
        <v>123.6153</v>
      </c>
      <c r="AD27" s="9">
        <v>232.63149999999999</v>
      </c>
      <c r="AE27" s="9">
        <v>113.0346</v>
      </c>
      <c r="AF27" s="9">
        <v>110.1249</v>
      </c>
      <c r="AG27" s="9">
        <v>113.3952</v>
      </c>
      <c r="AH27" s="9">
        <v>122.7957</v>
      </c>
      <c r="AI27" s="9">
        <v>159.59</v>
      </c>
      <c r="AJ27" s="9">
        <v>191.39009999999999</v>
      </c>
      <c r="AK27" s="9">
        <v>203.86850000000001</v>
      </c>
      <c r="AL27" s="9">
        <v>231.83699999999999</v>
      </c>
      <c r="AM27" s="9">
        <v>258.00619999999998</v>
      </c>
      <c r="AN27" s="9">
        <v>270.0702</v>
      </c>
      <c r="AO27" s="9">
        <v>280.54250000000002</v>
      </c>
      <c r="AP27" s="9">
        <v>280.63499999999999</v>
      </c>
      <c r="AQ27" s="9">
        <v>284.041</v>
      </c>
      <c r="AR27" s="9">
        <v>280.78280000000001</v>
      </c>
      <c r="AS27" s="9">
        <v>281.7294</v>
      </c>
      <c r="AT27" s="9">
        <v>271.76530000000002</v>
      </c>
      <c r="AU27" s="9">
        <v>253.50239999999999</v>
      </c>
      <c r="AV27" s="9">
        <v>174.73169999999999</v>
      </c>
      <c r="AW27" s="9">
        <v>159.28980000000001</v>
      </c>
      <c r="AX27" s="9">
        <v>151.2578</v>
      </c>
      <c r="AY27" s="9">
        <v>137.5959</v>
      </c>
      <c r="AZ27" s="9">
        <v>126.6524</v>
      </c>
      <c r="BA27" s="9">
        <v>122.36660000000001</v>
      </c>
      <c r="BB27" s="9">
        <v>122.2441</v>
      </c>
      <c r="BC27" s="9">
        <v>250.1849</v>
      </c>
      <c r="BD27" s="9">
        <v>75.333299999999994</v>
      </c>
      <c r="BE27" s="9">
        <v>75.333299999999994</v>
      </c>
      <c r="BF27" s="9">
        <v>74.333299999999994</v>
      </c>
      <c r="BG27" s="9">
        <v>73.333299999999994</v>
      </c>
      <c r="BH27" s="9">
        <v>73</v>
      </c>
      <c r="BI27" s="9">
        <v>72.333299999999994</v>
      </c>
      <c r="BJ27" s="9">
        <v>72.333299999999994</v>
      </c>
      <c r="BK27" s="9">
        <v>73.333299999999994</v>
      </c>
      <c r="BL27" s="9">
        <v>76</v>
      </c>
      <c r="BM27" s="9">
        <v>78.333299999999994</v>
      </c>
      <c r="BN27" s="9">
        <v>86.666700000000006</v>
      </c>
      <c r="BO27" s="9">
        <v>91.666700000000006</v>
      </c>
      <c r="BP27" s="9">
        <v>92</v>
      </c>
      <c r="BQ27" s="9">
        <v>93</v>
      </c>
      <c r="BR27" s="9">
        <v>93</v>
      </c>
      <c r="BS27" s="9">
        <v>93.666700000000006</v>
      </c>
      <c r="BT27" s="9">
        <v>93.333299999999994</v>
      </c>
      <c r="BU27" s="9">
        <v>94.333299999999994</v>
      </c>
      <c r="BV27" s="9">
        <v>91.666700000000006</v>
      </c>
      <c r="BW27" s="9">
        <v>86</v>
      </c>
      <c r="BX27" s="9">
        <v>80.666700000000006</v>
      </c>
      <c r="BY27" s="9">
        <v>79.666700000000006</v>
      </c>
      <c r="BZ27" s="9">
        <v>78.333299999999994</v>
      </c>
      <c r="CA27" s="9">
        <v>78.666700000000006</v>
      </c>
      <c r="CB27" s="9">
        <v>69</v>
      </c>
      <c r="CC27" s="9">
        <v>13.85904</v>
      </c>
      <c r="CD27" s="9">
        <v>13.85765</v>
      </c>
      <c r="CE27" s="9">
        <v>20.278590000000001</v>
      </c>
      <c r="CF27" s="9">
        <v>24.681370000000001</v>
      </c>
      <c r="CG27" s="9">
        <v>13.8948</v>
      </c>
      <c r="CH27" s="9">
        <v>10.87194</v>
      </c>
      <c r="CI27" s="9">
        <v>8.3509130000000003</v>
      </c>
      <c r="CJ27" s="9">
        <v>8.9468619999999994</v>
      </c>
      <c r="CK27" s="9">
        <v>11.91752</v>
      </c>
      <c r="CL27" s="9">
        <v>19.564489999999999</v>
      </c>
      <c r="CM27" s="9">
        <v>17.852180000000001</v>
      </c>
      <c r="CN27" s="9">
        <v>11.557740000000001</v>
      </c>
      <c r="CO27" s="9">
        <v>11.644349999999999</v>
      </c>
      <c r="CP27" s="9">
        <v>12.683249999999999</v>
      </c>
      <c r="CQ27" s="9">
        <v>12.61608</v>
      </c>
      <c r="CR27" s="9">
        <v>13.4818</v>
      </c>
      <c r="CS27" s="9">
        <v>13.56875</v>
      </c>
      <c r="CT27" s="9">
        <v>12.985799999999999</v>
      </c>
      <c r="CU27" s="9">
        <v>12.1388</v>
      </c>
      <c r="CV27" s="9">
        <v>12.40311</v>
      </c>
      <c r="CW27" s="9">
        <v>10.43665</v>
      </c>
      <c r="CX27" s="9">
        <v>7.9885450000000002</v>
      </c>
      <c r="CY27" s="9">
        <v>7.6362389999999998</v>
      </c>
      <c r="CZ27" s="9">
        <v>7.6869059999999996</v>
      </c>
      <c r="DA27" s="9">
        <v>10.06738</v>
      </c>
    </row>
    <row r="28" spans="1:105" x14ac:dyDescent="0.25">
      <c r="A28" s="9" t="s">
        <v>130</v>
      </c>
      <c r="B28" s="9" t="s">
        <v>133</v>
      </c>
      <c r="C28" s="9" t="s">
        <v>126</v>
      </c>
      <c r="D28" s="9" t="s">
        <v>125</v>
      </c>
      <c r="E28" s="9">
        <v>10</v>
      </c>
      <c r="F28" s="9">
        <v>101.0575</v>
      </c>
      <c r="G28" s="9">
        <v>95.011269999999996</v>
      </c>
      <c r="H28" s="9">
        <v>95.397580000000005</v>
      </c>
      <c r="I28" s="9">
        <v>101.0562</v>
      </c>
      <c r="J28" s="9">
        <v>142.4306</v>
      </c>
      <c r="K28" s="9">
        <v>174.27619999999999</v>
      </c>
      <c r="L28" s="9">
        <v>180.65700000000001</v>
      </c>
      <c r="M28" s="9">
        <v>202.92660000000001</v>
      </c>
      <c r="N28" s="9">
        <v>221.9898</v>
      </c>
      <c r="O28" s="9">
        <v>234.84960000000001</v>
      </c>
      <c r="P28" s="9">
        <v>250.84690000000001</v>
      </c>
      <c r="Q28" s="9">
        <v>264.1071</v>
      </c>
      <c r="R28" s="9">
        <v>266.97800000000001</v>
      </c>
      <c r="S28" s="9">
        <v>243.45230000000001</v>
      </c>
      <c r="T28" s="9">
        <v>243.61879999999999</v>
      </c>
      <c r="U28" s="9">
        <v>233.98249999999999</v>
      </c>
      <c r="V28" s="9">
        <v>207.3835</v>
      </c>
      <c r="W28" s="9">
        <v>143.98699999999999</v>
      </c>
      <c r="X28" s="9">
        <v>127.36660000000001</v>
      </c>
      <c r="Y28" s="9">
        <v>125.8079</v>
      </c>
      <c r="Z28" s="9">
        <v>119.858</v>
      </c>
      <c r="AA28" s="9">
        <v>111.5082</v>
      </c>
      <c r="AB28" s="9">
        <v>107.4421</v>
      </c>
      <c r="AC28" s="9">
        <v>106.55589999999999</v>
      </c>
      <c r="AD28" s="9">
        <v>213.93469999999999</v>
      </c>
      <c r="AE28" s="9">
        <v>103.9632</v>
      </c>
      <c r="AF28" s="9">
        <v>100.85590000000001</v>
      </c>
      <c r="AG28" s="9">
        <v>101.2505</v>
      </c>
      <c r="AH28" s="9">
        <v>110.28019999999999</v>
      </c>
      <c r="AI28" s="9">
        <v>141.8794</v>
      </c>
      <c r="AJ28" s="9">
        <v>170.69800000000001</v>
      </c>
      <c r="AK28" s="9">
        <v>180.0258</v>
      </c>
      <c r="AL28" s="9">
        <v>203.68530000000001</v>
      </c>
      <c r="AM28" s="9">
        <v>224.66630000000001</v>
      </c>
      <c r="AN28" s="9">
        <v>238.71969999999999</v>
      </c>
      <c r="AO28" s="9">
        <v>248.67410000000001</v>
      </c>
      <c r="AP28" s="9">
        <v>252.245</v>
      </c>
      <c r="AQ28" s="9">
        <v>255.8844</v>
      </c>
      <c r="AR28" s="9">
        <v>253.11099999999999</v>
      </c>
      <c r="AS28" s="9">
        <v>253.2775</v>
      </c>
      <c r="AT28" s="9">
        <v>243.72640000000001</v>
      </c>
      <c r="AU28" s="9">
        <v>224.52879999999999</v>
      </c>
      <c r="AV28" s="9">
        <v>157.2072</v>
      </c>
      <c r="AW28" s="9">
        <v>140.4376</v>
      </c>
      <c r="AX28" s="9">
        <v>135.91659999999999</v>
      </c>
      <c r="AY28" s="9">
        <v>126.14790000000001</v>
      </c>
      <c r="AZ28" s="9">
        <v>116.2683</v>
      </c>
      <c r="BA28" s="9">
        <v>111.53749999999999</v>
      </c>
      <c r="BB28" s="9">
        <v>110.65130000000001</v>
      </c>
      <c r="BC28" s="9">
        <v>225.2526</v>
      </c>
      <c r="BD28" s="9">
        <v>69</v>
      </c>
      <c r="BE28" s="9">
        <v>67.666700000000006</v>
      </c>
      <c r="BF28" s="9">
        <v>66.333299999999994</v>
      </c>
      <c r="BG28" s="9">
        <v>65.666700000000006</v>
      </c>
      <c r="BH28" s="9">
        <v>65.333299999999994</v>
      </c>
      <c r="BI28" s="9">
        <v>64</v>
      </c>
      <c r="BJ28" s="9">
        <v>65</v>
      </c>
      <c r="BK28" s="9">
        <v>65</v>
      </c>
      <c r="BL28" s="9">
        <v>67.666700000000006</v>
      </c>
      <c r="BM28" s="9">
        <v>72</v>
      </c>
      <c r="BN28" s="9">
        <v>79.333299999999994</v>
      </c>
      <c r="BO28" s="9">
        <v>82.666700000000006</v>
      </c>
      <c r="BP28" s="9">
        <v>83.333299999999994</v>
      </c>
      <c r="BQ28" s="9">
        <v>83.333299999999994</v>
      </c>
      <c r="BR28" s="9">
        <v>84</v>
      </c>
      <c r="BS28" s="9">
        <v>84</v>
      </c>
      <c r="BT28" s="9">
        <v>82.666700000000006</v>
      </c>
      <c r="BU28" s="9">
        <v>82.333299999999994</v>
      </c>
      <c r="BV28" s="9">
        <v>81.333299999999994</v>
      </c>
      <c r="BW28" s="9">
        <v>76.666700000000006</v>
      </c>
      <c r="BX28" s="9">
        <v>75.666700000000006</v>
      </c>
      <c r="BY28" s="9">
        <v>73.333299999999994</v>
      </c>
      <c r="BZ28" s="9">
        <v>72.666700000000006</v>
      </c>
      <c r="CA28" s="9">
        <v>70.666700000000006</v>
      </c>
      <c r="CB28" s="9">
        <v>69</v>
      </c>
      <c r="CC28" s="9">
        <v>12.27458</v>
      </c>
      <c r="CD28" s="9">
        <v>13.2738</v>
      </c>
      <c r="CE28" s="9">
        <v>18.66676</v>
      </c>
      <c r="CF28" s="9">
        <v>23.13345</v>
      </c>
      <c r="CG28" s="9">
        <v>13.47406</v>
      </c>
      <c r="CH28" s="9">
        <v>10.42764</v>
      </c>
      <c r="CI28" s="9">
        <v>7.6052629999999999</v>
      </c>
      <c r="CJ28" s="9">
        <v>8.7979000000000003</v>
      </c>
      <c r="CK28" s="9">
        <v>11.87444</v>
      </c>
      <c r="CL28" s="9">
        <v>19.326630000000002</v>
      </c>
      <c r="CM28" s="9">
        <v>17.180720000000001</v>
      </c>
      <c r="CN28" s="9">
        <v>11.407629999999999</v>
      </c>
      <c r="CO28" s="9">
        <v>11.37773</v>
      </c>
      <c r="CP28" s="9">
        <v>12.23385</v>
      </c>
      <c r="CQ28" s="9">
        <v>12.26332</v>
      </c>
      <c r="CR28" s="9">
        <v>13.058680000000001</v>
      </c>
      <c r="CS28" s="9">
        <v>12.50723</v>
      </c>
      <c r="CT28" s="9">
        <v>10.968529999999999</v>
      </c>
      <c r="CU28" s="9">
        <v>10.48775</v>
      </c>
      <c r="CV28" s="9">
        <v>10.85149</v>
      </c>
      <c r="CW28" s="9">
        <v>8.7143840000000008</v>
      </c>
      <c r="CX28" s="9">
        <v>8.0072010000000002</v>
      </c>
      <c r="CY28" s="9">
        <v>7.3636590000000002</v>
      </c>
      <c r="CZ28" s="9">
        <v>7.5350840000000003</v>
      </c>
      <c r="DA28" s="9">
        <v>9.1099870000000003</v>
      </c>
    </row>
    <row r="29" spans="1:105" x14ac:dyDescent="0.25">
      <c r="A29" s="9" t="s">
        <v>130</v>
      </c>
      <c r="B29" s="9" t="s">
        <v>133</v>
      </c>
      <c r="C29" s="9" t="s">
        <v>126</v>
      </c>
      <c r="D29" s="9" t="s">
        <v>17</v>
      </c>
      <c r="E29" s="9">
        <v>8</v>
      </c>
      <c r="F29" s="9">
        <v>115.4222</v>
      </c>
      <c r="G29" s="9">
        <v>113.6649</v>
      </c>
      <c r="H29" s="9">
        <v>117.2784</v>
      </c>
      <c r="I29" s="9">
        <v>136.90100000000001</v>
      </c>
      <c r="J29" s="9">
        <v>183.4179</v>
      </c>
      <c r="K29" s="9">
        <v>221.4092</v>
      </c>
      <c r="L29" s="9">
        <v>231.4091</v>
      </c>
      <c r="M29" s="9">
        <v>256.27710000000002</v>
      </c>
      <c r="N29" s="9">
        <v>280.09190000000001</v>
      </c>
      <c r="O29" s="9">
        <v>293.88940000000002</v>
      </c>
      <c r="P29" s="9">
        <v>299.57670000000002</v>
      </c>
      <c r="Q29" s="9">
        <v>295.7937</v>
      </c>
      <c r="R29" s="9">
        <v>291.77859999999998</v>
      </c>
      <c r="S29" s="9">
        <v>267.6216</v>
      </c>
      <c r="T29" s="9">
        <v>267.7586</v>
      </c>
      <c r="U29" s="9">
        <v>258.86099999999999</v>
      </c>
      <c r="V29" s="9">
        <v>242.3665</v>
      </c>
      <c r="W29" s="9">
        <v>161.30170000000001</v>
      </c>
      <c r="X29" s="9">
        <v>146.97980000000001</v>
      </c>
      <c r="Y29" s="9">
        <v>145.69239999999999</v>
      </c>
      <c r="Z29" s="9">
        <v>136.16200000000001</v>
      </c>
      <c r="AA29" s="9">
        <v>127.6401</v>
      </c>
      <c r="AB29" s="9">
        <v>122.2165</v>
      </c>
      <c r="AC29" s="9">
        <v>121.94929999999999</v>
      </c>
      <c r="AD29" s="9">
        <v>238.87</v>
      </c>
      <c r="AE29" s="9">
        <v>116.3541</v>
      </c>
      <c r="AF29" s="9">
        <v>115.5385</v>
      </c>
      <c r="AG29" s="9">
        <v>119.4693</v>
      </c>
      <c r="AH29" s="9">
        <v>139.73599999999999</v>
      </c>
      <c r="AI29" s="9">
        <v>186.47409999999999</v>
      </c>
      <c r="AJ29" s="9">
        <v>219.9486</v>
      </c>
      <c r="AK29" s="9">
        <v>228.6353</v>
      </c>
      <c r="AL29" s="9">
        <v>253.92410000000001</v>
      </c>
      <c r="AM29" s="9">
        <v>275.66759999999999</v>
      </c>
      <c r="AN29" s="9">
        <v>286.66160000000002</v>
      </c>
      <c r="AO29" s="9">
        <v>289.53300000000002</v>
      </c>
      <c r="AP29" s="9">
        <v>283.26569999999998</v>
      </c>
      <c r="AQ29" s="9">
        <v>281.92290000000003</v>
      </c>
      <c r="AR29" s="9">
        <v>278.62810000000002</v>
      </c>
      <c r="AS29" s="9">
        <v>278.76510000000002</v>
      </c>
      <c r="AT29" s="9">
        <v>269.8526</v>
      </c>
      <c r="AU29" s="9">
        <v>251.79730000000001</v>
      </c>
      <c r="AV29" s="9">
        <v>167.95830000000001</v>
      </c>
      <c r="AW29" s="9">
        <v>148.02420000000001</v>
      </c>
      <c r="AX29" s="9">
        <v>144.74889999999999</v>
      </c>
      <c r="AY29" s="9">
        <v>134.6163</v>
      </c>
      <c r="AZ29" s="9">
        <v>123.81910000000001</v>
      </c>
      <c r="BA29" s="9">
        <v>118.2389</v>
      </c>
      <c r="BB29" s="9">
        <v>117.9716</v>
      </c>
      <c r="BC29" s="9">
        <v>248.24180000000001</v>
      </c>
      <c r="BD29" s="9">
        <v>71</v>
      </c>
      <c r="BE29" s="9">
        <v>70.75</v>
      </c>
      <c r="BF29" s="9">
        <v>70.25</v>
      </c>
      <c r="BG29" s="9">
        <v>69.833299999999994</v>
      </c>
      <c r="BH29" s="9">
        <v>69.666700000000006</v>
      </c>
      <c r="BI29" s="9">
        <v>69.333299999999994</v>
      </c>
      <c r="BJ29" s="9">
        <v>69.25</v>
      </c>
      <c r="BK29" s="9">
        <v>69.833299999999994</v>
      </c>
      <c r="BL29" s="9">
        <v>71.583299999999994</v>
      </c>
      <c r="BM29" s="9">
        <v>73.833299999999994</v>
      </c>
      <c r="BN29" s="9">
        <v>77.75</v>
      </c>
      <c r="BO29" s="9">
        <v>80.166700000000006</v>
      </c>
      <c r="BP29" s="9">
        <v>81</v>
      </c>
      <c r="BQ29" s="9">
        <v>81.166700000000006</v>
      </c>
      <c r="BR29" s="9">
        <v>81.083299999999994</v>
      </c>
      <c r="BS29" s="9">
        <v>81.25</v>
      </c>
      <c r="BT29" s="9">
        <v>81</v>
      </c>
      <c r="BU29" s="9">
        <v>80.916700000000006</v>
      </c>
      <c r="BV29" s="9">
        <v>79.583299999999994</v>
      </c>
      <c r="BW29" s="9">
        <v>77.333299999999994</v>
      </c>
      <c r="BX29" s="9">
        <v>74.666700000000006</v>
      </c>
      <c r="BY29" s="9">
        <v>73.583299999999994</v>
      </c>
      <c r="BZ29" s="9">
        <v>72.833299999999994</v>
      </c>
      <c r="CA29" s="9">
        <v>72.5</v>
      </c>
      <c r="CB29" s="9">
        <v>69</v>
      </c>
      <c r="CC29" s="9">
        <v>2.0528369999999998</v>
      </c>
      <c r="CD29" s="9">
        <v>1.929837</v>
      </c>
      <c r="CE29" s="9">
        <v>2.749012</v>
      </c>
      <c r="CF29" s="9">
        <v>3.363191</v>
      </c>
      <c r="CG29" s="9">
        <v>1.9719789999999999</v>
      </c>
      <c r="CH29" s="9">
        <v>1.545793</v>
      </c>
      <c r="CI29" s="9">
        <v>1.130477</v>
      </c>
      <c r="CJ29" s="9">
        <v>1.334163</v>
      </c>
      <c r="CK29" s="9">
        <v>1.756831</v>
      </c>
      <c r="CL29" s="9">
        <v>2.7731319999999999</v>
      </c>
      <c r="CM29" s="9">
        <v>2.4625379999999999</v>
      </c>
      <c r="CN29" s="9">
        <v>1.707006</v>
      </c>
      <c r="CO29" s="9">
        <v>1.67231</v>
      </c>
      <c r="CP29" s="9">
        <v>1.7861560000000001</v>
      </c>
      <c r="CQ29" s="9">
        <v>1.7854939999999999</v>
      </c>
      <c r="CR29" s="9">
        <v>1.922785</v>
      </c>
      <c r="CS29" s="9">
        <v>1.929918</v>
      </c>
      <c r="CT29" s="9">
        <v>2.00895</v>
      </c>
      <c r="CU29" s="9">
        <v>1.8339989999999999</v>
      </c>
      <c r="CV29" s="9">
        <v>1.777979</v>
      </c>
      <c r="CW29" s="9">
        <v>1.722756</v>
      </c>
      <c r="CX29" s="9">
        <v>1.189697</v>
      </c>
      <c r="CY29" s="9">
        <v>1.0872139999999999</v>
      </c>
      <c r="CZ29" s="9">
        <v>1.0509409999999999</v>
      </c>
      <c r="DA29" s="9">
        <v>1.4383349999999999</v>
      </c>
    </row>
    <row r="30" spans="1:105" x14ac:dyDescent="0.25">
      <c r="A30" s="9" t="s">
        <v>131</v>
      </c>
      <c r="B30" s="9" t="s">
        <v>123</v>
      </c>
      <c r="C30" s="9" t="s">
        <v>124</v>
      </c>
      <c r="D30" s="9" t="s">
        <v>125</v>
      </c>
      <c r="E30" s="9">
        <v>5</v>
      </c>
      <c r="F30" s="9"/>
      <c r="BD30" s="9">
        <v>67</v>
      </c>
      <c r="BE30" s="9">
        <v>65.75</v>
      </c>
      <c r="BF30" s="9">
        <v>66</v>
      </c>
      <c r="BG30" s="9">
        <v>65</v>
      </c>
      <c r="BH30" s="9">
        <v>65</v>
      </c>
      <c r="BI30" s="9">
        <v>64</v>
      </c>
      <c r="BJ30" s="9">
        <v>63.75</v>
      </c>
      <c r="BK30" s="9">
        <v>67.25</v>
      </c>
      <c r="BL30" s="9">
        <v>72.5</v>
      </c>
      <c r="BM30" s="9">
        <v>78.5</v>
      </c>
      <c r="BN30" s="9">
        <v>83.5</v>
      </c>
      <c r="BO30" s="9">
        <v>87.25</v>
      </c>
      <c r="BP30" s="9">
        <v>88.75</v>
      </c>
      <c r="BQ30" s="9">
        <v>88.25</v>
      </c>
      <c r="BR30" s="9">
        <v>88</v>
      </c>
      <c r="BS30" s="9">
        <v>90</v>
      </c>
      <c r="BT30" s="9">
        <v>90.75</v>
      </c>
      <c r="BU30" s="9">
        <v>89.25</v>
      </c>
      <c r="BV30" s="9">
        <v>87.75</v>
      </c>
      <c r="BW30" s="9">
        <v>86</v>
      </c>
      <c r="BX30" s="9">
        <v>80.75</v>
      </c>
      <c r="BY30" s="9">
        <v>79.25</v>
      </c>
      <c r="BZ30" s="9">
        <v>76</v>
      </c>
      <c r="CA30" s="9">
        <v>72.75</v>
      </c>
      <c r="CB30" s="9">
        <v>0</v>
      </c>
    </row>
    <row r="31" spans="1:105" x14ac:dyDescent="0.25">
      <c r="A31" s="9" t="s">
        <v>131</v>
      </c>
      <c r="B31" s="9" t="s">
        <v>123</v>
      </c>
      <c r="C31" s="9" t="s">
        <v>124</v>
      </c>
      <c r="D31" s="9" t="s">
        <v>125</v>
      </c>
      <c r="E31" s="9">
        <v>6</v>
      </c>
      <c r="F31" s="9"/>
      <c r="BD31" s="9">
        <v>70.5</v>
      </c>
      <c r="BE31" s="9">
        <v>70</v>
      </c>
      <c r="BF31" s="9">
        <v>68.5</v>
      </c>
      <c r="BG31" s="9">
        <v>67.5</v>
      </c>
      <c r="BH31" s="9">
        <v>67</v>
      </c>
      <c r="BI31" s="9">
        <v>68</v>
      </c>
      <c r="BJ31" s="9">
        <v>65</v>
      </c>
      <c r="BK31" s="9">
        <v>75</v>
      </c>
      <c r="BL31" s="9">
        <v>83.5</v>
      </c>
      <c r="BM31" s="9">
        <v>90</v>
      </c>
      <c r="BN31" s="9">
        <v>94.5</v>
      </c>
      <c r="BO31" s="9">
        <v>98</v>
      </c>
      <c r="BP31" s="9">
        <v>100</v>
      </c>
      <c r="BQ31" s="9">
        <v>97.5</v>
      </c>
      <c r="BR31" s="9">
        <v>92.5</v>
      </c>
      <c r="BS31" s="9">
        <v>93.5</v>
      </c>
      <c r="BT31" s="9">
        <v>93</v>
      </c>
      <c r="BU31" s="9">
        <v>92</v>
      </c>
      <c r="BV31" s="9">
        <v>90.5</v>
      </c>
      <c r="BW31" s="9">
        <v>82</v>
      </c>
      <c r="BX31" s="9">
        <v>76.5</v>
      </c>
      <c r="BY31" s="9">
        <v>73.5</v>
      </c>
      <c r="BZ31" s="9">
        <v>71.5</v>
      </c>
      <c r="CA31" s="9">
        <v>70</v>
      </c>
      <c r="CB31" s="9">
        <v>0</v>
      </c>
    </row>
    <row r="32" spans="1:105" x14ac:dyDescent="0.25">
      <c r="A32" s="9" t="s">
        <v>131</v>
      </c>
      <c r="B32" s="9" t="s">
        <v>123</v>
      </c>
      <c r="C32" s="9" t="s">
        <v>124</v>
      </c>
      <c r="D32" s="9" t="s">
        <v>125</v>
      </c>
      <c r="E32" s="9">
        <v>7</v>
      </c>
      <c r="F32" s="9"/>
      <c r="BD32" s="9">
        <v>70</v>
      </c>
      <c r="BE32" s="9">
        <v>70</v>
      </c>
      <c r="BF32" s="9">
        <v>69</v>
      </c>
      <c r="BG32" s="9">
        <v>66.5</v>
      </c>
      <c r="BH32" s="9">
        <v>68.5</v>
      </c>
      <c r="BI32" s="9">
        <v>68.5</v>
      </c>
      <c r="BJ32" s="9">
        <v>68</v>
      </c>
      <c r="BK32" s="9">
        <v>70.5</v>
      </c>
      <c r="BL32" s="9">
        <v>74</v>
      </c>
      <c r="BM32" s="9">
        <v>78</v>
      </c>
      <c r="BN32" s="9">
        <v>82.5</v>
      </c>
      <c r="BO32" s="9">
        <v>86.5</v>
      </c>
      <c r="BP32" s="9">
        <v>87</v>
      </c>
      <c r="BQ32" s="9">
        <v>89</v>
      </c>
      <c r="BR32" s="9">
        <v>89</v>
      </c>
      <c r="BS32" s="9">
        <v>89</v>
      </c>
      <c r="BT32" s="9">
        <v>88.5</v>
      </c>
      <c r="BU32" s="9">
        <v>85</v>
      </c>
      <c r="BV32" s="9">
        <v>84</v>
      </c>
      <c r="BW32" s="9">
        <v>78.5</v>
      </c>
      <c r="BX32" s="9">
        <v>75.5</v>
      </c>
      <c r="BY32" s="9">
        <v>72.5</v>
      </c>
      <c r="BZ32" s="9">
        <v>72.5</v>
      </c>
      <c r="CA32" s="9">
        <v>71</v>
      </c>
      <c r="CB32" s="9">
        <v>0</v>
      </c>
    </row>
    <row r="33" spans="1:105" x14ac:dyDescent="0.25">
      <c r="A33" s="9" t="s">
        <v>131</v>
      </c>
      <c r="B33" s="9" t="s">
        <v>123</v>
      </c>
      <c r="C33" s="9" t="s">
        <v>124</v>
      </c>
      <c r="D33" s="9" t="s">
        <v>125</v>
      </c>
      <c r="E33" s="9">
        <v>8</v>
      </c>
      <c r="F33" s="9">
        <v>57.015160000000002</v>
      </c>
      <c r="G33" s="9">
        <v>55.856389999999998</v>
      </c>
      <c r="H33" s="9">
        <v>56.694479999999999</v>
      </c>
      <c r="I33" s="9">
        <v>61.199309999999997</v>
      </c>
      <c r="J33" s="9">
        <v>66.920140000000004</v>
      </c>
      <c r="K33" s="9">
        <v>79.707390000000004</v>
      </c>
      <c r="L33" s="9">
        <v>88.383809999999997</v>
      </c>
      <c r="M33" s="9">
        <v>103.89109999999999</v>
      </c>
      <c r="N33" s="9">
        <v>114.98609999999999</v>
      </c>
      <c r="O33" s="9">
        <v>129.2449</v>
      </c>
      <c r="P33" s="9">
        <v>132.80109999999999</v>
      </c>
      <c r="Q33" s="9">
        <v>139.52420000000001</v>
      </c>
      <c r="R33" s="9">
        <v>146.30199999999999</v>
      </c>
      <c r="S33" s="9">
        <v>124.3133</v>
      </c>
      <c r="T33" s="9">
        <v>124.524</v>
      </c>
      <c r="U33" s="9">
        <v>126.5224</v>
      </c>
      <c r="V33" s="9">
        <v>130.8005</v>
      </c>
      <c r="W33" s="9">
        <v>129.83269999999999</v>
      </c>
      <c r="X33" s="9">
        <v>149.1576</v>
      </c>
      <c r="Y33" s="9">
        <v>137.42439999999999</v>
      </c>
      <c r="Z33" s="9">
        <v>110.1649</v>
      </c>
      <c r="AA33" s="9">
        <v>83.782110000000003</v>
      </c>
      <c r="AB33" s="9">
        <v>66.415300000000002</v>
      </c>
      <c r="AC33" s="9">
        <v>66.245480000000001</v>
      </c>
      <c r="AD33" s="9">
        <v>127.6669</v>
      </c>
      <c r="AE33" s="9">
        <v>56.90757</v>
      </c>
      <c r="AF33" s="9">
        <v>55.925159999999998</v>
      </c>
      <c r="AG33" s="9">
        <v>57.74924</v>
      </c>
      <c r="AH33" s="9">
        <v>61.673209999999997</v>
      </c>
      <c r="AI33" s="9">
        <v>67.245769999999993</v>
      </c>
      <c r="AJ33" s="9">
        <v>80.52328</v>
      </c>
      <c r="AK33" s="9">
        <v>89.742739999999998</v>
      </c>
      <c r="AL33" s="9">
        <v>103.4949</v>
      </c>
      <c r="AM33" s="9">
        <v>113.30249999999999</v>
      </c>
      <c r="AN33" s="9">
        <v>126.1353</v>
      </c>
      <c r="AO33" s="9">
        <v>130.38079999999999</v>
      </c>
      <c r="AP33" s="9">
        <v>134.7201</v>
      </c>
      <c r="AQ33" s="9">
        <v>139.02670000000001</v>
      </c>
      <c r="AR33" s="9">
        <v>141.1969</v>
      </c>
      <c r="AS33" s="9">
        <v>141.4076</v>
      </c>
      <c r="AT33" s="9">
        <v>145.1859</v>
      </c>
      <c r="AU33" s="9">
        <v>150.1534</v>
      </c>
      <c r="AV33" s="9">
        <v>150.65809999999999</v>
      </c>
      <c r="AW33" s="9">
        <v>146.45410000000001</v>
      </c>
      <c r="AX33" s="9">
        <v>138.673</v>
      </c>
      <c r="AY33" s="9">
        <v>111.7531</v>
      </c>
      <c r="AZ33" s="9">
        <v>83.294730000000001</v>
      </c>
      <c r="BA33" s="9">
        <v>64.460880000000003</v>
      </c>
      <c r="BB33" s="9">
        <v>64.291049999999998</v>
      </c>
      <c r="BC33" s="9">
        <v>145.85400000000001</v>
      </c>
      <c r="BD33" s="9">
        <v>73.747119999999995</v>
      </c>
      <c r="BE33" s="9">
        <v>73.494259999999997</v>
      </c>
      <c r="BF33" s="9">
        <v>71.988500000000002</v>
      </c>
      <c r="BG33" s="9">
        <v>72.241380000000007</v>
      </c>
      <c r="BH33" s="9">
        <v>71.73563</v>
      </c>
      <c r="BI33" s="9">
        <v>71.488500000000002</v>
      </c>
      <c r="BJ33" s="9">
        <v>70.482759999999999</v>
      </c>
      <c r="BK33" s="9">
        <v>71.988500000000002</v>
      </c>
      <c r="BL33" s="9">
        <v>75.76437</v>
      </c>
      <c r="BM33" s="9">
        <v>78.787350000000004</v>
      </c>
      <c r="BN33" s="9">
        <v>82.298850000000002</v>
      </c>
      <c r="BO33" s="9">
        <v>86.557469999999995</v>
      </c>
      <c r="BP33" s="9">
        <v>87.557469999999995</v>
      </c>
      <c r="BQ33" s="9">
        <v>87.057469999999995</v>
      </c>
      <c r="BR33" s="9">
        <v>87.563220000000001</v>
      </c>
      <c r="BS33" s="9">
        <v>88.816090000000003</v>
      </c>
      <c r="BT33" s="9">
        <v>87.540229999999994</v>
      </c>
      <c r="BU33" s="9">
        <v>84.787350000000004</v>
      </c>
      <c r="BV33" s="9">
        <v>85.028729999999996</v>
      </c>
      <c r="BW33" s="9">
        <v>82.770120000000006</v>
      </c>
      <c r="BX33" s="9">
        <v>78.26437</v>
      </c>
      <c r="BY33" s="9">
        <v>76.505740000000003</v>
      </c>
      <c r="BZ33" s="9">
        <v>74.747119999999995</v>
      </c>
      <c r="CA33" s="9">
        <v>74.241380000000007</v>
      </c>
      <c r="CB33" s="9">
        <v>173</v>
      </c>
      <c r="CC33" s="9">
        <v>0.23918200000000001</v>
      </c>
      <c r="CD33" s="9">
        <v>0.2458236</v>
      </c>
      <c r="CE33" s="9">
        <v>0.2480829</v>
      </c>
      <c r="CF33" s="9">
        <v>0.1883484</v>
      </c>
      <c r="CG33" s="9">
        <v>0.26447959999999998</v>
      </c>
      <c r="CH33" s="9">
        <v>0.29320990000000002</v>
      </c>
      <c r="CI33" s="9">
        <v>0.39475120000000002</v>
      </c>
      <c r="CJ33" s="9">
        <v>0.35845579999999999</v>
      </c>
      <c r="CK33" s="9">
        <v>0.51302389999999998</v>
      </c>
      <c r="CL33" s="9">
        <v>0.74320850000000005</v>
      </c>
      <c r="CM33" s="9">
        <v>0.65671000000000002</v>
      </c>
      <c r="CN33" s="9">
        <v>0.67197879999999999</v>
      </c>
      <c r="CO33" s="9">
        <v>0.55823929999999999</v>
      </c>
      <c r="CP33" s="9">
        <v>0.60116340000000001</v>
      </c>
      <c r="CQ33" s="9">
        <v>0.60386740000000005</v>
      </c>
      <c r="CR33" s="9">
        <v>0.69886510000000002</v>
      </c>
      <c r="CS33" s="9">
        <v>0.61520649999999999</v>
      </c>
      <c r="CT33" s="9">
        <v>0.53674569999999999</v>
      </c>
      <c r="CU33" s="9">
        <v>1.108894</v>
      </c>
      <c r="CV33" s="9">
        <v>1.405618</v>
      </c>
      <c r="CW33" s="9">
        <v>1.046961</v>
      </c>
      <c r="CX33" s="9">
        <v>0.56377739999999998</v>
      </c>
      <c r="CY33" s="9">
        <v>0.4048368</v>
      </c>
      <c r="CZ33" s="9">
        <v>0.36195749999999999</v>
      </c>
      <c r="DA33" s="9">
        <v>0.42792950000000002</v>
      </c>
    </row>
    <row r="34" spans="1:105" x14ac:dyDescent="0.25">
      <c r="A34" s="9" t="s">
        <v>131</v>
      </c>
      <c r="B34" s="9" t="s">
        <v>123</v>
      </c>
      <c r="C34" s="9" t="s">
        <v>124</v>
      </c>
      <c r="D34" s="9" t="s">
        <v>125</v>
      </c>
      <c r="E34" s="9">
        <v>9</v>
      </c>
      <c r="F34" s="9">
        <v>53.28633</v>
      </c>
      <c r="G34" s="9">
        <v>50.35378</v>
      </c>
      <c r="H34" s="9">
        <v>45.443240000000003</v>
      </c>
      <c r="I34" s="9">
        <v>46.567869999999999</v>
      </c>
      <c r="J34" s="9">
        <v>49.011809999999997</v>
      </c>
      <c r="K34" s="9">
        <v>58.976190000000003</v>
      </c>
      <c r="L34" s="9">
        <v>72.001379999999997</v>
      </c>
      <c r="M34" s="9">
        <v>88.442899999999995</v>
      </c>
      <c r="N34" s="9">
        <v>100.9659</v>
      </c>
      <c r="O34" s="9">
        <v>117.99769999999999</v>
      </c>
      <c r="P34" s="9">
        <v>120.83920000000001</v>
      </c>
      <c r="Q34" s="9">
        <v>131.22540000000001</v>
      </c>
      <c r="R34" s="9">
        <v>135.578</v>
      </c>
      <c r="S34" s="9">
        <v>118.20059999999999</v>
      </c>
      <c r="T34" s="9">
        <v>118.7033</v>
      </c>
      <c r="U34" s="9">
        <v>121.0744</v>
      </c>
      <c r="V34" s="9">
        <v>124.1641</v>
      </c>
      <c r="W34" s="9">
        <v>128.1165</v>
      </c>
      <c r="X34" s="9">
        <v>152.5564</v>
      </c>
      <c r="Y34" s="9">
        <v>138.74029999999999</v>
      </c>
      <c r="Z34" s="9">
        <v>105.27719999999999</v>
      </c>
      <c r="AA34" s="9">
        <v>79.86797</v>
      </c>
      <c r="AB34" s="9">
        <v>62.186610000000002</v>
      </c>
      <c r="AC34" s="9">
        <v>62.024500000000003</v>
      </c>
      <c r="AD34" s="9">
        <v>121.99</v>
      </c>
      <c r="AE34" s="9">
        <v>47.424289999999999</v>
      </c>
      <c r="AF34" s="9">
        <v>45.761589999999998</v>
      </c>
      <c r="AG34" s="9">
        <v>46.427349999999997</v>
      </c>
      <c r="AH34" s="9">
        <v>48.12968</v>
      </c>
      <c r="AI34" s="9">
        <v>51.350990000000003</v>
      </c>
      <c r="AJ34" s="9">
        <v>62.512360000000001</v>
      </c>
      <c r="AK34" s="9">
        <v>72.127279999999999</v>
      </c>
      <c r="AL34" s="9">
        <v>87.553939999999997</v>
      </c>
      <c r="AM34" s="9">
        <v>97.015060000000005</v>
      </c>
      <c r="AN34" s="9">
        <v>112.898</v>
      </c>
      <c r="AO34" s="9">
        <v>119.02379999999999</v>
      </c>
      <c r="AP34" s="9">
        <v>125.7437</v>
      </c>
      <c r="AQ34" s="9">
        <v>129.93790000000001</v>
      </c>
      <c r="AR34" s="9">
        <v>133.84</v>
      </c>
      <c r="AS34" s="9">
        <v>134.34270000000001</v>
      </c>
      <c r="AT34" s="9">
        <v>138.7611</v>
      </c>
      <c r="AU34" s="9">
        <v>142.6113</v>
      </c>
      <c r="AV34" s="9">
        <v>144.70230000000001</v>
      </c>
      <c r="AW34" s="9">
        <v>146.78800000000001</v>
      </c>
      <c r="AX34" s="9">
        <v>130.62870000000001</v>
      </c>
      <c r="AY34" s="9">
        <v>103.0745</v>
      </c>
      <c r="AZ34" s="9">
        <v>77.697850000000003</v>
      </c>
      <c r="BA34" s="9">
        <v>60.389270000000003</v>
      </c>
      <c r="BB34" s="9">
        <v>60.227170000000001</v>
      </c>
      <c r="BC34" s="9">
        <v>139.1729</v>
      </c>
      <c r="BD34" s="9">
        <v>77.741569999999996</v>
      </c>
      <c r="BE34" s="9">
        <v>76.994380000000007</v>
      </c>
      <c r="BF34" s="9">
        <v>77.258430000000004</v>
      </c>
      <c r="BG34" s="9">
        <v>77.252809999999997</v>
      </c>
      <c r="BH34" s="9">
        <v>77.752809999999997</v>
      </c>
      <c r="BI34" s="9">
        <v>77.494380000000007</v>
      </c>
      <c r="BJ34" s="9">
        <v>77.247190000000003</v>
      </c>
      <c r="BK34" s="9">
        <v>77.488759999999999</v>
      </c>
      <c r="BL34" s="9">
        <v>79.764049999999997</v>
      </c>
      <c r="BM34" s="9">
        <v>80.769660000000002</v>
      </c>
      <c r="BN34" s="9">
        <v>84.016850000000005</v>
      </c>
      <c r="BO34" s="9">
        <v>86.775279999999995</v>
      </c>
      <c r="BP34" s="9">
        <v>88.275279999999995</v>
      </c>
      <c r="BQ34" s="9">
        <v>88.533709999999999</v>
      </c>
      <c r="BR34" s="9">
        <v>89.028090000000006</v>
      </c>
      <c r="BS34" s="9">
        <v>88.022469999999998</v>
      </c>
      <c r="BT34" s="9">
        <v>88.280900000000003</v>
      </c>
      <c r="BU34" s="9">
        <v>88.275279999999995</v>
      </c>
      <c r="BV34" s="9">
        <v>84.286510000000007</v>
      </c>
      <c r="BW34" s="9">
        <v>82.269660000000002</v>
      </c>
      <c r="BX34" s="9">
        <v>80.505619999999993</v>
      </c>
      <c r="BY34" s="9">
        <v>79.005619999999993</v>
      </c>
      <c r="BZ34" s="9">
        <v>77.994380000000007</v>
      </c>
      <c r="CA34" s="9">
        <v>77.488759999999999</v>
      </c>
      <c r="CB34" s="9">
        <v>178</v>
      </c>
      <c r="CC34" s="9">
        <v>0.63054010000000005</v>
      </c>
      <c r="CD34" s="9">
        <v>0.61573140000000004</v>
      </c>
      <c r="CE34" s="9">
        <v>0.60120180000000001</v>
      </c>
      <c r="CF34" s="9">
        <v>0.48824669999999998</v>
      </c>
      <c r="CG34" s="9">
        <v>0.72534390000000004</v>
      </c>
      <c r="CH34" s="9">
        <v>0.81604920000000003</v>
      </c>
      <c r="CI34" s="9">
        <v>1.156677</v>
      </c>
      <c r="CJ34" s="9">
        <v>0.93325409999999998</v>
      </c>
      <c r="CK34" s="9">
        <v>1.2812859999999999</v>
      </c>
      <c r="CL34" s="9">
        <v>1.8768009999999999</v>
      </c>
      <c r="CM34" s="9">
        <v>1.6523509999999999</v>
      </c>
      <c r="CN34" s="9">
        <v>1.5356430000000001</v>
      </c>
      <c r="CO34" s="9">
        <v>1.44062</v>
      </c>
      <c r="CP34" s="9">
        <v>1.5326219999999999</v>
      </c>
      <c r="CQ34" s="9">
        <v>1.533833</v>
      </c>
      <c r="CR34" s="9">
        <v>1.5949310000000001</v>
      </c>
      <c r="CS34" s="9">
        <v>1.4688030000000001</v>
      </c>
      <c r="CT34" s="9">
        <v>1.3300080000000001</v>
      </c>
      <c r="CU34" s="9">
        <v>2.4059949999999999</v>
      </c>
      <c r="CV34" s="9">
        <v>3.136717</v>
      </c>
      <c r="CW34" s="9">
        <v>2.0836589999999999</v>
      </c>
      <c r="CX34" s="9">
        <v>1.3081689999999999</v>
      </c>
      <c r="CY34" s="9">
        <v>0.97220419999999996</v>
      </c>
      <c r="CZ34" s="9">
        <v>0.94326160000000003</v>
      </c>
      <c r="DA34" s="9">
        <v>1.0553140000000001</v>
      </c>
    </row>
    <row r="35" spans="1:105" x14ac:dyDescent="0.25">
      <c r="A35" s="9" t="s">
        <v>131</v>
      </c>
      <c r="B35" s="9" t="s">
        <v>123</v>
      </c>
      <c r="C35" s="9" t="s">
        <v>124</v>
      </c>
      <c r="D35" s="9" t="s">
        <v>125</v>
      </c>
      <c r="E35" s="9">
        <v>10</v>
      </c>
      <c r="F35" s="9">
        <v>46.072110000000002</v>
      </c>
      <c r="G35" s="9">
        <v>44.869010000000003</v>
      </c>
      <c r="H35" s="9">
        <v>45.71772</v>
      </c>
      <c r="I35" s="9">
        <v>49.535469999999997</v>
      </c>
      <c r="J35" s="9">
        <v>54.582439999999998</v>
      </c>
      <c r="K35" s="9">
        <v>62.97166</v>
      </c>
      <c r="L35" s="9">
        <v>68.428719999999998</v>
      </c>
      <c r="M35" s="9">
        <v>81.346540000000005</v>
      </c>
      <c r="N35" s="9">
        <v>90.742840000000001</v>
      </c>
      <c r="O35" s="9">
        <v>107.5616</v>
      </c>
      <c r="P35" s="9">
        <v>114.3511</v>
      </c>
      <c r="Q35" s="9">
        <v>126.0749</v>
      </c>
      <c r="R35" s="9">
        <v>132.7242</v>
      </c>
      <c r="S35" s="9">
        <v>117.6327</v>
      </c>
      <c r="T35" s="9">
        <v>117.1473</v>
      </c>
      <c r="U35" s="9">
        <v>119.4248</v>
      </c>
      <c r="V35" s="9">
        <v>118.9357</v>
      </c>
      <c r="W35" s="9">
        <v>122.4045</v>
      </c>
      <c r="X35" s="9">
        <v>139.65620000000001</v>
      </c>
      <c r="Y35" s="9">
        <v>117.1204</v>
      </c>
      <c r="Z35" s="9">
        <v>90.000050000000002</v>
      </c>
      <c r="AA35" s="9">
        <v>70.421149999999997</v>
      </c>
      <c r="AB35" s="9">
        <v>56.560600000000001</v>
      </c>
      <c r="AC35" s="9">
        <v>56.582540000000002</v>
      </c>
      <c r="AD35" s="9">
        <v>119.352</v>
      </c>
      <c r="AE35" s="9">
        <v>47.122810000000001</v>
      </c>
      <c r="AF35" s="9">
        <v>45.629980000000003</v>
      </c>
      <c r="AG35" s="9">
        <v>46.425269999999998</v>
      </c>
      <c r="AH35" s="9">
        <v>48.985390000000002</v>
      </c>
      <c r="AI35" s="9">
        <v>53.150120000000001</v>
      </c>
      <c r="AJ35" s="9">
        <v>64.436099999999996</v>
      </c>
      <c r="AK35" s="9">
        <v>69.314949999999996</v>
      </c>
      <c r="AL35" s="9">
        <v>83.276929999999993</v>
      </c>
      <c r="AM35" s="9">
        <v>92.794640000000001</v>
      </c>
      <c r="AN35" s="9">
        <v>108.4128</v>
      </c>
      <c r="AO35" s="9">
        <v>116.61109999999999</v>
      </c>
      <c r="AP35" s="9">
        <v>123.82729999999999</v>
      </c>
      <c r="AQ35" s="9">
        <v>127.932</v>
      </c>
      <c r="AR35" s="9">
        <v>133.02260000000001</v>
      </c>
      <c r="AS35" s="9">
        <v>132.53720000000001</v>
      </c>
      <c r="AT35" s="9">
        <v>137.18940000000001</v>
      </c>
      <c r="AU35" s="9">
        <v>139.4358</v>
      </c>
      <c r="AV35" s="9">
        <v>141.548</v>
      </c>
      <c r="AW35" s="9">
        <v>139.96860000000001</v>
      </c>
      <c r="AX35" s="9">
        <v>124.8438</v>
      </c>
      <c r="AY35" s="9">
        <v>98.069360000000003</v>
      </c>
      <c r="AZ35" s="9">
        <v>74.919280000000001</v>
      </c>
      <c r="BA35" s="9">
        <v>58.676270000000002</v>
      </c>
      <c r="BB35" s="9">
        <v>58.698210000000003</v>
      </c>
      <c r="BC35" s="9">
        <v>137.09979999999999</v>
      </c>
      <c r="BD35" s="9">
        <v>73.739879999999999</v>
      </c>
      <c r="BE35" s="9">
        <v>72.742769999999993</v>
      </c>
      <c r="BF35" s="9">
        <v>71.988439999999997</v>
      </c>
      <c r="BG35" s="9">
        <v>71.236990000000006</v>
      </c>
      <c r="BH35" s="9">
        <v>71.239879999999999</v>
      </c>
      <c r="BI35" s="9">
        <v>70.736990000000006</v>
      </c>
      <c r="BJ35" s="9">
        <v>71.491330000000005</v>
      </c>
      <c r="BK35" s="9">
        <v>71.491330000000005</v>
      </c>
      <c r="BL35" s="9">
        <v>77.514449999999997</v>
      </c>
      <c r="BM35" s="9">
        <v>82.271680000000003</v>
      </c>
      <c r="BN35" s="9">
        <v>85.274569999999997</v>
      </c>
      <c r="BO35" s="9">
        <v>87.774569999999997</v>
      </c>
      <c r="BP35" s="9">
        <v>88.023120000000006</v>
      </c>
      <c r="BQ35" s="9">
        <v>89.774569999999997</v>
      </c>
      <c r="BR35" s="9">
        <v>88.274569999999997</v>
      </c>
      <c r="BS35" s="9">
        <v>86.017340000000004</v>
      </c>
      <c r="BT35" s="9">
        <v>84.263009999999994</v>
      </c>
      <c r="BU35" s="9">
        <v>84.514449999999997</v>
      </c>
      <c r="BV35" s="9">
        <v>82.260120000000001</v>
      </c>
      <c r="BW35" s="9">
        <v>78.002889999999994</v>
      </c>
      <c r="BX35" s="9">
        <v>75.994219999999999</v>
      </c>
      <c r="BY35" s="9">
        <v>74.991330000000005</v>
      </c>
      <c r="BZ35" s="9">
        <v>73.742769999999993</v>
      </c>
      <c r="CA35" s="9">
        <v>73.739879999999999</v>
      </c>
      <c r="CB35" s="9">
        <v>173</v>
      </c>
      <c r="CC35" s="9">
        <v>0.61600659999999996</v>
      </c>
      <c r="CD35" s="9">
        <v>0.64876699999999998</v>
      </c>
      <c r="CE35" s="9">
        <v>0.54828719999999997</v>
      </c>
      <c r="CF35" s="9">
        <v>0.49244660000000001</v>
      </c>
      <c r="CG35" s="9">
        <v>0.68845920000000005</v>
      </c>
      <c r="CH35" s="9">
        <v>0.78395950000000003</v>
      </c>
      <c r="CI35" s="9">
        <v>1.107693</v>
      </c>
      <c r="CJ35" s="9">
        <v>1.0020039999999999</v>
      </c>
      <c r="CK35" s="9">
        <v>1.4008389999999999</v>
      </c>
      <c r="CL35" s="9">
        <v>1.9664109999999999</v>
      </c>
      <c r="CM35" s="9">
        <v>1.6909959999999999</v>
      </c>
      <c r="CN35" s="9">
        <v>1.609226</v>
      </c>
      <c r="CO35" s="9">
        <v>1.491897</v>
      </c>
      <c r="CP35" s="9">
        <v>1.63887</v>
      </c>
      <c r="CQ35" s="9">
        <v>1.600811</v>
      </c>
      <c r="CR35" s="9">
        <v>1.6923220000000001</v>
      </c>
      <c r="CS35" s="9">
        <v>1.5172479999999999</v>
      </c>
      <c r="CT35" s="9">
        <v>1.400115</v>
      </c>
      <c r="CU35" s="9">
        <v>2.4830739999999998</v>
      </c>
      <c r="CV35" s="9">
        <v>3.4133810000000002</v>
      </c>
      <c r="CW35" s="9">
        <v>2.27325</v>
      </c>
      <c r="CX35" s="9">
        <v>1.33206</v>
      </c>
      <c r="CY35" s="9">
        <v>0.97312319999999997</v>
      </c>
      <c r="CZ35" s="9">
        <v>0.99661960000000005</v>
      </c>
      <c r="DA35" s="9">
        <v>1.0912059999999999</v>
      </c>
    </row>
    <row r="36" spans="1:105" x14ac:dyDescent="0.25">
      <c r="A36" s="9" t="s">
        <v>131</v>
      </c>
      <c r="B36" s="9" t="s">
        <v>123</v>
      </c>
      <c r="C36" s="9" t="s">
        <v>124</v>
      </c>
      <c r="D36" s="9" t="s">
        <v>17</v>
      </c>
      <c r="E36" s="9">
        <v>8</v>
      </c>
      <c r="F36" s="9">
        <v>57.002339999999997</v>
      </c>
      <c r="G36" s="9">
        <v>55.850059999999999</v>
      </c>
      <c r="H36" s="9">
        <v>56.669530000000002</v>
      </c>
      <c r="I36" s="9">
        <v>61.027000000000001</v>
      </c>
      <c r="J36" s="9">
        <v>66.77646</v>
      </c>
      <c r="K36" s="9">
        <v>79.666889999999995</v>
      </c>
      <c r="L36" s="9">
        <v>88.256069999999994</v>
      </c>
      <c r="M36" s="9">
        <v>103.5346</v>
      </c>
      <c r="N36" s="9">
        <v>114.79859999999999</v>
      </c>
      <c r="O36" s="9">
        <v>128.8954</v>
      </c>
      <c r="P36" s="9">
        <v>132.70910000000001</v>
      </c>
      <c r="Q36" s="9">
        <v>139.29910000000001</v>
      </c>
      <c r="R36" s="9">
        <v>145.53829999999999</v>
      </c>
      <c r="S36" s="9">
        <v>123.7535</v>
      </c>
      <c r="T36" s="9">
        <v>123.5761</v>
      </c>
      <c r="U36" s="9">
        <v>124.97920000000001</v>
      </c>
      <c r="V36" s="9">
        <v>128.4933</v>
      </c>
      <c r="W36" s="9">
        <v>128.8527</v>
      </c>
      <c r="X36" s="9">
        <v>149.66489999999999</v>
      </c>
      <c r="Y36" s="9">
        <v>135.86600000000001</v>
      </c>
      <c r="Z36" s="9">
        <v>108.2628</v>
      </c>
      <c r="AA36" s="9">
        <v>82.873630000000006</v>
      </c>
      <c r="AB36" s="9">
        <v>65.952550000000002</v>
      </c>
      <c r="AC36" s="9">
        <v>65.802070000000001</v>
      </c>
      <c r="AD36" s="9">
        <v>126.56440000000001</v>
      </c>
      <c r="AE36" s="9">
        <v>56.894759999999998</v>
      </c>
      <c r="AF36" s="9">
        <v>55.918840000000003</v>
      </c>
      <c r="AG36" s="9">
        <v>57.724290000000003</v>
      </c>
      <c r="AH36" s="9">
        <v>61.500900000000001</v>
      </c>
      <c r="AI36" s="9">
        <v>67.102090000000004</v>
      </c>
      <c r="AJ36" s="9">
        <v>80.482770000000002</v>
      </c>
      <c r="AK36" s="9">
        <v>89.614999999999995</v>
      </c>
      <c r="AL36" s="9">
        <v>103.1384</v>
      </c>
      <c r="AM36" s="9">
        <v>113.1151</v>
      </c>
      <c r="AN36" s="9">
        <v>125.7859</v>
      </c>
      <c r="AO36" s="9">
        <v>130.28890000000001</v>
      </c>
      <c r="AP36" s="9">
        <v>134.495</v>
      </c>
      <c r="AQ36" s="9">
        <v>138.26300000000001</v>
      </c>
      <c r="AR36" s="9">
        <v>140.6371</v>
      </c>
      <c r="AS36" s="9">
        <v>140.4597</v>
      </c>
      <c r="AT36" s="9">
        <v>143.64269999999999</v>
      </c>
      <c r="AU36" s="9">
        <v>147.84610000000001</v>
      </c>
      <c r="AV36" s="9">
        <v>149.6781</v>
      </c>
      <c r="AW36" s="9">
        <v>146.9614</v>
      </c>
      <c r="AX36" s="9">
        <v>137.1146</v>
      </c>
      <c r="AY36" s="9">
        <v>109.8509</v>
      </c>
      <c r="AZ36" s="9">
        <v>82.386250000000004</v>
      </c>
      <c r="BA36" s="9">
        <v>63.998130000000003</v>
      </c>
      <c r="BB36" s="9">
        <v>63.847650000000002</v>
      </c>
      <c r="BC36" s="9">
        <v>144.75139999999999</v>
      </c>
      <c r="BD36" s="9">
        <v>73.120689999999996</v>
      </c>
      <c r="BE36" s="9">
        <v>72.807469999999995</v>
      </c>
      <c r="BF36" s="9">
        <v>71.933909999999997</v>
      </c>
      <c r="BG36" s="9">
        <v>71.306039999999996</v>
      </c>
      <c r="BH36" s="9">
        <v>71.556039999999996</v>
      </c>
      <c r="BI36" s="9">
        <v>71.556039999999996</v>
      </c>
      <c r="BJ36" s="9">
        <v>70.800290000000004</v>
      </c>
      <c r="BK36" s="9">
        <v>73.126429999999999</v>
      </c>
      <c r="BL36" s="9">
        <v>76.589079999999996</v>
      </c>
      <c r="BM36" s="9">
        <v>79.603449999999995</v>
      </c>
      <c r="BN36" s="9">
        <v>83.048850000000002</v>
      </c>
      <c r="BO36" s="9">
        <v>86.183909999999997</v>
      </c>
      <c r="BP36" s="9">
        <v>87.372119999999995</v>
      </c>
      <c r="BQ36" s="9">
        <v>87.001429999999999</v>
      </c>
      <c r="BR36" s="9">
        <v>86.804599999999994</v>
      </c>
      <c r="BS36" s="9">
        <v>87.116380000000007</v>
      </c>
      <c r="BT36" s="9">
        <v>87.044539999999998</v>
      </c>
      <c r="BU36" s="9">
        <v>84.859189999999998</v>
      </c>
      <c r="BV36" s="9">
        <v>83.112070000000003</v>
      </c>
      <c r="BW36" s="9">
        <v>79.840519999999998</v>
      </c>
      <c r="BX36" s="9">
        <v>76.765810000000002</v>
      </c>
      <c r="BY36" s="9">
        <v>74.821839999999995</v>
      </c>
      <c r="BZ36" s="9">
        <v>73.938220000000001</v>
      </c>
      <c r="CA36" s="9">
        <v>73.429599999999994</v>
      </c>
      <c r="CB36" s="9">
        <v>173</v>
      </c>
      <c r="CC36" s="9">
        <v>0.2345054</v>
      </c>
      <c r="CD36" s="9">
        <v>0.24187069999999999</v>
      </c>
      <c r="CE36" s="9">
        <v>0.221113</v>
      </c>
      <c r="CF36" s="9">
        <v>0.18681500000000001</v>
      </c>
      <c r="CG36" s="9">
        <v>0.26119140000000002</v>
      </c>
      <c r="CH36" s="9">
        <v>0.28373609999999999</v>
      </c>
      <c r="CI36" s="9">
        <v>0.39078770000000002</v>
      </c>
      <c r="CJ36" s="9">
        <v>0.35492230000000002</v>
      </c>
      <c r="CK36" s="9">
        <v>0.50101130000000005</v>
      </c>
      <c r="CL36" s="9">
        <v>0.72558979999999995</v>
      </c>
      <c r="CM36" s="9">
        <v>0.64706059999999999</v>
      </c>
      <c r="CN36" s="9">
        <v>0.63661310000000004</v>
      </c>
      <c r="CO36" s="9">
        <v>0.55902189999999996</v>
      </c>
      <c r="CP36" s="9">
        <v>0.60138800000000003</v>
      </c>
      <c r="CQ36" s="9">
        <v>0.59955639999999999</v>
      </c>
      <c r="CR36" s="9">
        <v>0.66548629999999998</v>
      </c>
      <c r="CS36" s="9">
        <v>0.60222830000000005</v>
      </c>
      <c r="CT36" s="9">
        <v>0.54322239999999999</v>
      </c>
      <c r="CU36" s="9">
        <v>1.011004</v>
      </c>
      <c r="CV36" s="9">
        <v>1.302664</v>
      </c>
      <c r="CW36" s="9">
        <v>0.87909539999999997</v>
      </c>
      <c r="CX36" s="9">
        <v>0.55394279999999996</v>
      </c>
      <c r="CY36" s="9">
        <v>0.37008449999999998</v>
      </c>
      <c r="CZ36" s="9">
        <v>0.3624327</v>
      </c>
      <c r="DA36" s="9">
        <v>0.42594130000000002</v>
      </c>
    </row>
    <row r="37" spans="1:105" x14ac:dyDescent="0.25">
      <c r="A37" s="9" t="s">
        <v>131</v>
      </c>
      <c r="B37" s="9" t="s">
        <v>123</v>
      </c>
      <c r="C37" s="9" t="s">
        <v>126</v>
      </c>
      <c r="D37" s="9" t="s">
        <v>125</v>
      </c>
      <c r="E37" s="9">
        <v>5</v>
      </c>
      <c r="F37" s="9"/>
      <c r="BD37" s="9">
        <v>64.166700000000006</v>
      </c>
      <c r="BE37" s="9">
        <v>63</v>
      </c>
      <c r="BF37" s="9">
        <v>62.833300000000001</v>
      </c>
      <c r="BG37" s="9">
        <v>62.833300000000001</v>
      </c>
      <c r="BH37" s="9">
        <v>62.833350000000003</v>
      </c>
      <c r="BI37" s="9">
        <v>62.5</v>
      </c>
      <c r="BJ37" s="9">
        <v>61.833350000000003</v>
      </c>
      <c r="BK37" s="9">
        <v>62.833350000000003</v>
      </c>
      <c r="BL37" s="9">
        <v>64.5</v>
      </c>
      <c r="BM37" s="9">
        <v>65.833299999999994</v>
      </c>
      <c r="BN37" s="9">
        <v>68.333349999999996</v>
      </c>
      <c r="BO37" s="9">
        <v>71.333349999999996</v>
      </c>
      <c r="BP37" s="9">
        <v>72.833349999999996</v>
      </c>
      <c r="BQ37" s="9">
        <v>74</v>
      </c>
      <c r="BR37" s="9">
        <v>73.333299999999994</v>
      </c>
      <c r="BS37" s="9">
        <v>73.333349999999996</v>
      </c>
      <c r="BT37" s="9">
        <v>72.166650000000004</v>
      </c>
      <c r="BU37" s="9">
        <v>70.166650000000004</v>
      </c>
      <c r="BV37" s="9">
        <v>68.166650000000004</v>
      </c>
      <c r="BW37" s="9">
        <v>66.666700000000006</v>
      </c>
      <c r="BX37" s="9">
        <v>65.333349999999996</v>
      </c>
      <c r="BY37" s="9">
        <v>64.666650000000004</v>
      </c>
      <c r="BZ37" s="9">
        <v>64.666650000000004</v>
      </c>
      <c r="CA37" s="9">
        <v>63.833350000000003</v>
      </c>
      <c r="CB37" s="9">
        <v>0</v>
      </c>
    </row>
    <row r="38" spans="1:105" x14ac:dyDescent="0.25">
      <c r="A38" s="9" t="s">
        <v>131</v>
      </c>
      <c r="B38" s="9" t="s">
        <v>123</v>
      </c>
      <c r="C38" s="9" t="s">
        <v>126</v>
      </c>
      <c r="D38" s="9" t="s">
        <v>125</v>
      </c>
      <c r="E38" s="9">
        <v>6</v>
      </c>
      <c r="F38" s="9"/>
      <c r="BD38" s="9">
        <v>61.333300000000001</v>
      </c>
      <c r="BE38" s="9">
        <v>61</v>
      </c>
      <c r="BF38" s="9">
        <v>61.666699999999999</v>
      </c>
      <c r="BG38" s="9">
        <v>62.333300000000001</v>
      </c>
      <c r="BH38" s="9">
        <v>62</v>
      </c>
      <c r="BI38" s="9">
        <v>62</v>
      </c>
      <c r="BJ38" s="9">
        <v>62</v>
      </c>
      <c r="BK38" s="9">
        <v>62.333300000000001</v>
      </c>
      <c r="BL38" s="9">
        <v>62.666699999999999</v>
      </c>
      <c r="BM38" s="9">
        <v>67</v>
      </c>
      <c r="BN38" s="9">
        <v>71.333299999999994</v>
      </c>
      <c r="BO38" s="9">
        <v>73.333299999999994</v>
      </c>
      <c r="BP38" s="9">
        <v>76.333299999999994</v>
      </c>
      <c r="BQ38" s="9">
        <v>76</v>
      </c>
      <c r="BR38" s="9">
        <v>75.333299999999994</v>
      </c>
      <c r="BS38" s="9">
        <v>74.666700000000006</v>
      </c>
      <c r="BT38" s="9">
        <v>75.666700000000006</v>
      </c>
      <c r="BU38" s="9">
        <v>75.666700000000006</v>
      </c>
      <c r="BV38" s="9">
        <v>74</v>
      </c>
      <c r="BW38" s="9">
        <v>70.666700000000006</v>
      </c>
      <c r="BX38" s="9">
        <v>66</v>
      </c>
      <c r="BY38" s="9">
        <v>64</v>
      </c>
      <c r="BZ38" s="9">
        <v>63.333300000000001</v>
      </c>
      <c r="CA38" s="9">
        <v>63</v>
      </c>
      <c r="CB38" s="9">
        <v>0</v>
      </c>
    </row>
    <row r="39" spans="1:105" x14ac:dyDescent="0.25">
      <c r="A39" s="9" t="s">
        <v>131</v>
      </c>
      <c r="B39" s="9" t="s">
        <v>123</v>
      </c>
      <c r="C39" s="9" t="s">
        <v>126</v>
      </c>
      <c r="D39" s="9" t="s">
        <v>125</v>
      </c>
      <c r="E39" s="9">
        <v>7</v>
      </c>
      <c r="F39" s="9"/>
      <c r="BD39" s="9">
        <v>66.666700000000006</v>
      </c>
      <c r="BE39" s="9">
        <v>67</v>
      </c>
      <c r="BF39" s="9">
        <v>67.333299999999994</v>
      </c>
      <c r="BG39" s="9">
        <v>67.333299999999994</v>
      </c>
      <c r="BH39" s="9">
        <v>67.333299999999994</v>
      </c>
      <c r="BI39" s="9">
        <v>67.333299999999994</v>
      </c>
      <c r="BJ39" s="9">
        <v>66.666700000000006</v>
      </c>
      <c r="BK39" s="9">
        <v>68.333299999999994</v>
      </c>
      <c r="BL39" s="9">
        <v>71</v>
      </c>
      <c r="BM39" s="9">
        <v>73.333299999999994</v>
      </c>
      <c r="BN39" s="9">
        <v>77</v>
      </c>
      <c r="BO39" s="9">
        <v>79.666700000000006</v>
      </c>
      <c r="BP39" s="9">
        <v>79.333299999999994</v>
      </c>
      <c r="BQ39" s="9">
        <v>78.666700000000006</v>
      </c>
      <c r="BR39" s="9">
        <v>78.666700000000006</v>
      </c>
      <c r="BS39" s="9">
        <v>80</v>
      </c>
      <c r="BT39" s="9">
        <v>77.333299999999994</v>
      </c>
      <c r="BU39" s="9">
        <v>76.333299999999994</v>
      </c>
      <c r="BV39" s="9">
        <v>75.666700000000006</v>
      </c>
      <c r="BW39" s="9">
        <v>73.333299999999994</v>
      </c>
      <c r="BX39" s="9">
        <v>70.333299999999994</v>
      </c>
      <c r="BY39" s="9">
        <v>69.333299999999994</v>
      </c>
      <c r="BZ39" s="9">
        <v>69.333299999999994</v>
      </c>
      <c r="CA39" s="9">
        <v>69.666700000000006</v>
      </c>
      <c r="CB39" s="9">
        <v>0</v>
      </c>
    </row>
    <row r="40" spans="1:105" x14ac:dyDescent="0.25">
      <c r="A40" s="9" t="s">
        <v>131</v>
      </c>
      <c r="B40" s="9" t="s">
        <v>123</v>
      </c>
      <c r="C40" s="9" t="s">
        <v>126</v>
      </c>
      <c r="D40" s="9" t="s">
        <v>125</v>
      </c>
      <c r="E40" s="9">
        <v>8</v>
      </c>
      <c r="F40" s="9">
        <v>57.681339999999999</v>
      </c>
      <c r="G40" s="9">
        <v>56.701749999999997</v>
      </c>
      <c r="H40" s="9">
        <v>57.392479999999999</v>
      </c>
      <c r="I40" s="9">
        <v>61.672339999999998</v>
      </c>
      <c r="J40" s="9">
        <v>67.434759999999997</v>
      </c>
      <c r="K40" s="9">
        <v>80.233230000000006</v>
      </c>
      <c r="L40" s="9">
        <v>88.996830000000003</v>
      </c>
      <c r="M40" s="9">
        <v>104.9277</v>
      </c>
      <c r="N40" s="9">
        <v>115.90179999999999</v>
      </c>
      <c r="O40" s="9">
        <v>129.99510000000001</v>
      </c>
      <c r="P40" s="9">
        <v>134.73330000000001</v>
      </c>
      <c r="Q40" s="9">
        <v>141.3733</v>
      </c>
      <c r="R40" s="9">
        <v>146.9299</v>
      </c>
      <c r="S40" s="9">
        <v>125.2047</v>
      </c>
      <c r="T40" s="9">
        <v>125.8202</v>
      </c>
      <c r="U40" s="9">
        <v>127.60599999999999</v>
      </c>
      <c r="V40" s="9">
        <v>130.7509</v>
      </c>
      <c r="W40" s="9">
        <v>129.8023</v>
      </c>
      <c r="X40" s="9">
        <v>152.93299999999999</v>
      </c>
      <c r="Y40" s="9">
        <v>137.50190000000001</v>
      </c>
      <c r="Z40" s="9">
        <v>110.96210000000001</v>
      </c>
      <c r="AA40" s="9">
        <v>85.387969999999996</v>
      </c>
      <c r="AB40" s="9">
        <v>68.796949999999995</v>
      </c>
      <c r="AC40" s="9">
        <v>68.460189999999997</v>
      </c>
      <c r="AD40" s="9">
        <v>128.3563</v>
      </c>
      <c r="AE40" s="9">
        <v>57.662880000000001</v>
      </c>
      <c r="AF40" s="9">
        <v>56.805639999999997</v>
      </c>
      <c r="AG40" s="9">
        <v>58.478549999999998</v>
      </c>
      <c r="AH40" s="9">
        <v>62.198250000000002</v>
      </c>
      <c r="AI40" s="9">
        <v>67.842740000000006</v>
      </c>
      <c r="AJ40" s="9">
        <v>81.145849999999996</v>
      </c>
      <c r="AK40" s="9">
        <v>90.292469999999994</v>
      </c>
      <c r="AL40" s="9">
        <v>104.47410000000001</v>
      </c>
      <c r="AM40" s="9">
        <v>114.1649</v>
      </c>
      <c r="AN40" s="9">
        <v>126.8751</v>
      </c>
      <c r="AO40" s="9">
        <v>132.18520000000001</v>
      </c>
      <c r="AP40" s="9">
        <v>136.60300000000001</v>
      </c>
      <c r="AQ40" s="9">
        <v>139.65960000000001</v>
      </c>
      <c r="AR40" s="9">
        <v>142.0025</v>
      </c>
      <c r="AS40" s="9">
        <v>142.61799999999999</v>
      </c>
      <c r="AT40" s="9">
        <v>146.1508</v>
      </c>
      <c r="AU40" s="9">
        <v>150.00389999999999</v>
      </c>
      <c r="AV40" s="9">
        <v>150.50319999999999</v>
      </c>
      <c r="AW40" s="9">
        <v>150.31450000000001</v>
      </c>
      <c r="AX40" s="9">
        <v>138.68119999999999</v>
      </c>
      <c r="AY40" s="9">
        <v>112.4982</v>
      </c>
      <c r="AZ40" s="9">
        <v>84.913799999999995</v>
      </c>
      <c r="BA40" s="9">
        <v>66.890460000000004</v>
      </c>
      <c r="BB40" s="9">
        <v>66.553700000000006</v>
      </c>
      <c r="BC40" s="9">
        <v>146.4376</v>
      </c>
      <c r="BD40" s="9">
        <v>73.839039999999997</v>
      </c>
      <c r="BE40" s="9">
        <v>73.003829999999994</v>
      </c>
      <c r="BF40" s="9">
        <v>72.501909999999995</v>
      </c>
      <c r="BG40" s="9">
        <v>72.658990000000003</v>
      </c>
      <c r="BH40" s="9">
        <v>71.835269999999994</v>
      </c>
      <c r="BI40" s="9">
        <v>71.670479999999998</v>
      </c>
      <c r="BJ40" s="9">
        <v>71.160960000000003</v>
      </c>
      <c r="BK40" s="9">
        <v>73.176230000000004</v>
      </c>
      <c r="BL40" s="9">
        <v>75.689689999999999</v>
      </c>
      <c r="BM40" s="9">
        <v>80.030649999999994</v>
      </c>
      <c r="BN40" s="9">
        <v>83.371669999999995</v>
      </c>
      <c r="BO40" s="9">
        <v>85.383160000000004</v>
      </c>
      <c r="BP40" s="9">
        <v>86.544060000000002</v>
      </c>
      <c r="BQ40" s="9">
        <v>86.21454</v>
      </c>
      <c r="BR40" s="9">
        <v>87.210710000000006</v>
      </c>
      <c r="BS40" s="9">
        <v>87.210710000000006</v>
      </c>
      <c r="BT40" s="9">
        <v>86.367779999999996</v>
      </c>
      <c r="BU40" s="9">
        <v>85.528729999999996</v>
      </c>
      <c r="BV40" s="9">
        <v>81.854420000000005</v>
      </c>
      <c r="BW40" s="9">
        <v>80.344800000000006</v>
      </c>
      <c r="BX40" s="9">
        <v>78.172449999999998</v>
      </c>
      <c r="BY40" s="9">
        <v>76.674310000000006</v>
      </c>
      <c r="BZ40" s="9">
        <v>76</v>
      </c>
      <c r="CA40" s="9">
        <v>74.992339999999999</v>
      </c>
      <c r="CB40" s="9">
        <v>174</v>
      </c>
      <c r="CC40" s="9">
        <v>0.26048700000000002</v>
      </c>
      <c r="CD40" s="9">
        <v>0.25293749999999998</v>
      </c>
      <c r="CE40" s="9">
        <v>0.21779860000000001</v>
      </c>
      <c r="CF40" s="9">
        <v>0.1927779</v>
      </c>
      <c r="CG40" s="9">
        <v>0.26331850000000001</v>
      </c>
      <c r="CH40" s="9">
        <v>0.28504580000000002</v>
      </c>
      <c r="CI40" s="9">
        <v>0.39113609999999999</v>
      </c>
      <c r="CJ40" s="9">
        <v>0.3562729</v>
      </c>
      <c r="CK40" s="9">
        <v>0.50334219999999996</v>
      </c>
      <c r="CL40" s="9">
        <v>0.74120299999999995</v>
      </c>
      <c r="CM40" s="9">
        <v>0.64667280000000005</v>
      </c>
      <c r="CN40" s="9">
        <v>0.61656219999999995</v>
      </c>
      <c r="CO40" s="9">
        <v>0.55917830000000002</v>
      </c>
      <c r="CP40" s="9">
        <v>0.60116570000000003</v>
      </c>
      <c r="CQ40" s="9">
        <v>0.60516999999999999</v>
      </c>
      <c r="CR40" s="9">
        <v>0.66242480000000004</v>
      </c>
      <c r="CS40" s="9">
        <v>0.59189769999999997</v>
      </c>
      <c r="CT40" s="9">
        <v>0.56168759999999995</v>
      </c>
      <c r="CU40" s="9">
        <v>0.96747289999999997</v>
      </c>
      <c r="CV40" s="9">
        <v>1.292171</v>
      </c>
      <c r="CW40" s="9">
        <v>0.85773180000000004</v>
      </c>
      <c r="CX40" s="9">
        <v>0.55712689999999998</v>
      </c>
      <c r="CY40" s="9">
        <v>0.39447260000000001</v>
      </c>
      <c r="CZ40" s="9">
        <v>0.39002379999999998</v>
      </c>
      <c r="DA40" s="9">
        <v>0.43286629999999998</v>
      </c>
    </row>
    <row r="41" spans="1:105" x14ac:dyDescent="0.25">
      <c r="A41" s="9" t="s">
        <v>131</v>
      </c>
      <c r="B41" s="9" t="s">
        <v>123</v>
      </c>
      <c r="C41" s="9" t="s">
        <v>126</v>
      </c>
      <c r="D41" s="9" t="s">
        <v>125</v>
      </c>
      <c r="E41" s="9">
        <v>9</v>
      </c>
      <c r="F41" s="9">
        <v>52.757919999999999</v>
      </c>
      <c r="G41" s="9">
        <v>50.332500000000003</v>
      </c>
      <c r="H41" s="9">
        <v>45.553019999999997</v>
      </c>
      <c r="I41" s="9">
        <v>47.07123</v>
      </c>
      <c r="J41" s="9">
        <v>49.816009999999999</v>
      </c>
      <c r="K41" s="9">
        <v>59.692659999999997</v>
      </c>
      <c r="L41" s="9">
        <v>70.258790000000005</v>
      </c>
      <c r="M41" s="9">
        <v>85.864590000000007</v>
      </c>
      <c r="N41" s="9">
        <v>99.909840000000003</v>
      </c>
      <c r="O41" s="9">
        <v>118.28919999999999</v>
      </c>
      <c r="P41" s="9">
        <v>123.5538</v>
      </c>
      <c r="Q41" s="9">
        <v>135.8159</v>
      </c>
      <c r="R41" s="9">
        <v>142.279</v>
      </c>
      <c r="S41" s="9">
        <v>123.163</v>
      </c>
      <c r="T41" s="9">
        <v>123.59350000000001</v>
      </c>
      <c r="U41" s="9">
        <v>126.5397</v>
      </c>
      <c r="V41" s="9">
        <v>129.33539999999999</v>
      </c>
      <c r="W41" s="9">
        <v>132.64330000000001</v>
      </c>
      <c r="X41" s="9">
        <v>155.85810000000001</v>
      </c>
      <c r="Y41" s="9">
        <v>142.35740000000001</v>
      </c>
      <c r="Z41" s="9">
        <v>108.3129</v>
      </c>
      <c r="AA41" s="9">
        <v>81.129199999999997</v>
      </c>
      <c r="AB41" s="9">
        <v>63.473750000000003</v>
      </c>
      <c r="AC41" s="9">
        <v>62.767420000000001</v>
      </c>
      <c r="AD41" s="9">
        <v>127.2231</v>
      </c>
      <c r="AE41" s="9">
        <v>46.895879999999998</v>
      </c>
      <c r="AF41" s="9">
        <v>45.740310000000001</v>
      </c>
      <c r="AG41" s="9">
        <v>46.537120000000002</v>
      </c>
      <c r="AH41" s="9">
        <v>48.633040000000001</v>
      </c>
      <c r="AI41" s="9">
        <v>52.155189999999997</v>
      </c>
      <c r="AJ41" s="9">
        <v>63.228819999999999</v>
      </c>
      <c r="AK41" s="9">
        <v>70.384699999999995</v>
      </c>
      <c r="AL41" s="9">
        <v>84.975620000000006</v>
      </c>
      <c r="AM41" s="9">
        <v>95.958950000000002</v>
      </c>
      <c r="AN41" s="9">
        <v>113.1895</v>
      </c>
      <c r="AO41" s="9">
        <v>121.7385</v>
      </c>
      <c r="AP41" s="9">
        <v>130.33420000000001</v>
      </c>
      <c r="AQ41" s="9">
        <v>136.6388</v>
      </c>
      <c r="AR41" s="9">
        <v>138.80240000000001</v>
      </c>
      <c r="AS41" s="9">
        <v>139.2329</v>
      </c>
      <c r="AT41" s="9">
        <v>144.22640000000001</v>
      </c>
      <c r="AU41" s="9">
        <v>147.7825</v>
      </c>
      <c r="AV41" s="9">
        <v>149.22909999999999</v>
      </c>
      <c r="AW41" s="9">
        <v>150.08969999999999</v>
      </c>
      <c r="AX41" s="9">
        <v>134.2458</v>
      </c>
      <c r="AY41" s="9">
        <v>106.11020000000001</v>
      </c>
      <c r="AZ41" s="9">
        <v>78.95908</v>
      </c>
      <c r="BA41" s="9">
        <v>61.676409999999997</v>
      </c>
      <c r="BB41" s="9">
        <v>60.970089999999999</v>
      </c>
      <c r="BC41" s="9">
        <v>144.4059</v>
      </c>
      <c r="BD41" s="9">
        <v>75.157290000000003</v>
      </c>
      <c r="BE41" s="9">
        <v>74.662899999999993</v>
      </c>
      <c r="BF41" s="9">
        <v>74.007490000000004</v>
      </c>
      <c r="BG41" s="9">
        <v>73.846459999999993</v>
      </c>
      <c r="BH41" s="9">
        <v>72.513109999999998</v>
      </c>
      <c r="BI41" s="9">
        <v>73.520600000000002</v>
      </c>
      <c r="BJ41" s="9">
        <v>72.513109999999998</v>
      </c>
      <c r="BK41" s="9">
        <v>73.513109999999998</v>
      </c>
      <c r="BL41" s="9">
        <v>77.700410000000005</v>
      </c>
      <c r="BM41" s="9">
        <v>82.550560000000004</v>
      </c>
      <c r="BN41" s="9">
        <v>88.044939999999997</v>
      </c>
      <c r="BO41" s="9">
        <v>93.558049999999994</v>
      </c>
      <c r="BP41" s="9">
        <v>94.239879999999999</v>
      </c>
      <c r="BQ41" s="9">
        <v>91.554310000000001</v>
      </c>
      <c r="BR41" s="9">
        <v>93.707849999999993</v>
      </c>
      <c r="BS41" s="9">
        <v>92.531840000000003</v>
      </c>
      <c r="BT41" s="9">
        <v>93.026210000000006</v>
      </c>
      <c r="BU41" s="9">
        <v>93.367000000000004</v>
      </c>
      <c r="BV41" s="9">
        <v>90.850149999999999</v>
      </c>
      <c r="BW41" s="9">
        <v>86.850149999999999</v>
      </c>
      <c r="BX41" s="9">
        <v>82.685379999999995</v>
      </c>
      <c r="BY41" s="9">
        <v>82.176010000000005</v>
      </c>
      <c r="BZ41" s="9">
        <v>81.677940000000007</v>
      </c>
      <c r="CA41" s="9">
        <v>79.494380000000007</v>
      </c>
      <c r="CB41" s="9">
        <v>178</v>
      </c>
      <c r="CC41" s="9">
        <v>0.70211040000000002</v>
      </c>
      <c r="CD41" s="9">
        <v>0.59844960000000003</v>
      </c>
      <c r="CE41" s="9">
        <v>0.56028800000000001</v>
      </c>
      <c r="CF41" s="9">
        <v>0.4707713</v>
      </c>
      <c r="CG41" s="9">
        <v>0.70906279999999999</v>
      </c>
      <c r="CH41" s="9">
        <v>0.75233709999999998</v>
      </c>
      <c r="CI41" s="9">
        <v>1.0886450000000001</v>
      </c>
      <c r="CJ41" s="9">
        <v>0.93694290000000002</v>
      </c>
      <c r="CK41" s="9">
        <v>1.315188</v>
      </c>
      <c r="CL41" s="9">
        <v>1.9368270000000001</v>
      </c>
      <c r="CM41" s="9">
        <v>1.7137830000000001</v>
      </c>
      <c r="CN41" s="9">
        <v>1.606395</v>
      </c>
      <c r="CO41" s="9">
        <v>1.461354</v>
      </c>
      <c r="CP41" s="9">
        <v>1.5568379999999999</v>
      </c>
      <c r="CQ41" s="9">
        <v>1.586633</v>
      </c>
      <c r="CR41" s="9">
        <v>1.6200760000000001</v>
      </c>
      <c r="CS41" s="9">
        <v>1.5268660000000001</v>
      </c>
      <c r="CT41" s="9">
        <v>1.419827</v>
      </c>
      <c r="CU41" s="9">
        <v>2.6114760000000001</v>
      </c>
      <c r="CV41" s="9">
        <v>3.4439199999999999</v>
      </c>
      <c r="CW41" s="9">
        <v>2.3176230000000002</v>
      </c>
      <c r="CX41" s="9">
        <v>1.422755</v>
      </c>
      <c r="CY41" s="9">
        <v>1.0174540000000001</v>
      </c>
      <c r="CZ41" s="9">
        <v>1.0681620000000001</v>
      </c>
      <c r="DA41" s="9">
        <v>1.084641</v>
      </c>
    </row>
    <row r="42" spans="1:105" x14ac:dyDescent="0.25">
      <c r="A42" s="9" t="s">
        <v>131</v>
      </c>
      <c r="B42" s="9" t="s">
        <v>123</v>
      </c>
      <c r="C42" s="9" t="s">
        <v>126</v>
      </c>
      <c r="D42" s="9" t="s">
        <v>125</v>
      </c>
      <c r="E42" s="9">
        <v>10</v>
      </c>
      <c r="F42" s="9">
        <v>47.125149999999998</v>
      </c>
      <c r="G42" s="9">
        <v>45.924849999999999</v>
      </c>
      <c r="H42" s="9">
        <v>47.015900000000002</v>
      </c>
      <c r="I42" s="9">
        <v>51.078980000000001</v>
      </c>
      <c r="J42" s="9">
        <v>56.220950000000002</v>
      </c>
      <c r="K42" s="9">
        <v>64.893839999999997</v>
      </c>
      <c r="L42" s="9">
        <v>68.288640000000001</v>
      </c>
      <c r="M42" s="9">
        <v>79.190960000000004</v>
      </c>
      <c r="N42" s="9">
        <v>85.806209999999993</v>
      </c>
      <c r="O42" s="9">
        <v>99.896169999999998</v>
      </c>
      <c r="P42" s="9">
        <v>104.2131</v>
      </c>
      <c r="Q42" s="9">
        <v>116.3882</v>
      </c>
      <c r="R42" s="9">
        <v>123.3681</v>
      </c>
      <c r="S42" s="9">
        <v>106.8133</v>
      </c>
      <c r="T42" s="9">
        <v>106.69029999999999</v>
      </c>
      <c r="U42" s="9">
        <v>109.4605</v>
      </c>
      <c r="V42" s="9">
        <v>110.2333</v>
      </c>
      <c r="W42" s="9">
        <v>116.14700000000001</v>
      </c>
      <c r="X42" s="9">
        <v>130.5299</v>
      </c>
      <c r="Y42" s="9">
        <v>108.2623</v>
      </c>
      <c r="Z42" s="9">
        <v>84.709180000000003</v>
      </c>
      <c r="AA42" s="9">
        <v>66.679029999999997</v>
      </c>
      <c r="AB42" s="9">
        <v>55.198430000000002</v>
      </c>
      <c r="AC42" s="9">
        <v>55.198430000000002</v>
      </c>
      <c r="AD42" s="9">
        <v>109.73820000000001</v>
      </c>
      <c r="AE42" s="9">
        <v>48.175849999999997</v>
      </c>
      <c r="AF42" s="9">
        <v>46.685830000000003</v>
      </c>
      <c r="AG42" s="9">
        <v>47.72345</v>
      </c>
      <c r="AH42" s="9">
        <v>50.5289</v>
      </c>
      <c r="AI42" s="9">
        <v>54.788629999999998</v>
      </c>
      <c r="AJ42" s="9">
        <v>66.358279999999993</v>
      </c>
      <c r="AK42" s="9">
        <v>69.174869999999999</v>
      </c>
      <c r="AL42" s="9">
        <v>81.121350000000007</v>
      </c>
      <c r="AM42" s="9">
        <v>87.858000000000004</v>
      </c>
      <c r="AN42" s="9">
        <v>100.7474</v>
      </c>
      <c r="AO42" s="9">
        <v>106.47320000000001</v>
      </c>
      <c r="AP42" s="9">
        <v>114.14060000000001</v>
      </c>
      <c r="AQ42" s="9">
        <v>118.5759</v>
      </c>
      <c r="AR42" s="9">
        <v>122.2032</v>
      </c>
      <c r="AS42" s="9">
        <v>122.0802</v>
      </c>
      <c r="AT42" s="9">
        <v>127.2252</v>
      </c>
      <c r="AU42" s="9">
        <v>130.73339999999999</v>
      </c>
      <c r="AV42" s="9">
        <v>135.29050000000001</v>
      </c>
      <c r="AW42" s="9">
        <v>130.84219999999999</v>
      </c>
      <c r="AX42" s="9">
        <v>115.98569999999999</v>
      </c>
      <c r="AY42" s="9">
        <v>92.778480000000002</v>
      </c>
      <c r="AZ42" s="9">
        <v>71.177160000000001</v>
      </c>
      <c r="BA42" s="9">
        <v>57.31409</v>
      </c>
      <c r="BB42" s="9">
        <v>57.31409</v>
      </c>
      <c r="BC42" s="9">
        <v>127.486</v>
      </c>
      <c r="BD42" s="9">
        <v>67.489400000000003</v>
      </c>
      <c r="BE42" s="9">
        <v>67.159899999999993</v>
      </c>
      <c r="BF42" s="9">
        <v>66.329499999999996</v>
      </c>
      <c r="BG42" s="9">
        <v>66.666700000000006</v>
      </c>
      <c r="BH42" s="9">
        <v>66.500960000000006</v>
      </c>
      <c r="BI42" s="9">
        <v>64.161829999999995</v>
      </c>
      <c r="BJ42" s="9">
        <v>64.325649999999996</v>
      </c>
      <c r="BK42" s="9">
        <v>64.828540000000004</v>
      </c>
      <c r="BL42" s="9">
        <v>68.504810000000006</v>
      </c>
      <c r="BM42" s="9">
        <v>73.853530000000006</v>
      </c>
      <c r="BN42" s="9">
        <v>79.685910000000007</v>
      </c>
      <c r="BO42" s="9">
        <v>82.362200000000001</v>
      </c>
      <c r="BP42" s="9">
        <v>82.697479999999999</v>
      </c>
      <c r="BQ42" s="9">
        <v>82.194590000000005</v>
      </c>
      <c r="BR42" s="9">
        <v>82.352620000000002</v>
      </c>
      <c r="BS42" s="9">
        <v>81.354550000000003</v>
      </c>
      <c r="BT42" s="9">
        <v>80.352620000000002</v>
      </c>
      <c r="BU42" s="9">
        <v>76.84196</v>
      </c>
      <c r="BV42" s="9">
        <v>74.331419999999994</v>
      </c>
      <c r="BW42" s="9">
        <v>69.65701</v>
      </c>
      <c r="BX42" s="9">
        <v>69.489400000000003</v>
      </c>
      <c r="BY42" s="9">
        <v>67.655140000000003</v>
      </c>
      <c r="BZ42" s="9">
        <v>67.487470000000002</v>
      </c>
      <c r="CA42" s="9">
        <v>66.319860000000006</v>
      </c>
      <c r="CB42" s="9">
        <v>173</v>
      </c>
      <c r="CC42" s="9">
        <v>0.59922280000000006</v>
      </c>
      <c r="CD42" s="9">
        <v>0.61501470000000003</v>
      </c>
      <c r="CE42" s="9">
        <v>0.52336380000000005</v>
      </c>
      <c r="CF42" s="9">
        <v>0.48560429999999999</v>
      </c>
      <c r="CG42" s="9">
        <v>0.68116220000000005</v>
      </c>
      <c r="CH42" s="9">
        <v>0.7753428</v>
      </c>
      <c r="CI42" s="9">
        <v>1.093172</v>
      </c>
      <c r="CJ42" s="9">
        <v>0.97146080000000001</v>
      </c>
      <c r="CK42" s="9">
        <v>1.3585670000000001</v>
      </c>
      <c r="CL42" s="9">
        <v>2.0525859999999998</v>
      </c>
      <c r="CM42" s="9">
        <v>1.771989</v>
      </c>
      <c r="CN42" s="9">
        <v>1.6106910000000001</v>
      </c>
      <c r="CO42" s="9">
        <v>1.498197</v>
      </c>
      <c r="CP42" s="9">
        <v>1.6048359999999999</v>
      </c>
      <c r="CQ42" s="9">
        <v>1.608465</v>
      </c>
      <c r="CR42" s="9">
        <v>1.6897279999999999</v>
      </c>
      <c r="CS42" s="9">
        <v>1.5283770000000001</v>
      </c>
      <c r="CT42" s="9">
        <v>1.322535</v>
      </c>
      <c r="CU42" s="9">
        <v>2.420909</v>
      </c>
      <c r="CV42" s="9">
        <v>3.4759350000000002</v>
      </c>
      <c r="CW42" s="9">
        <v>2.2392720000000002</v>
      </c>
      <c r="CX42" s="9">
        <v>1.376539</v>
      </c>
      <c r="CY42" s="9">
        <v>0.99602360000000001</v>
      </c>
      <c r="CZ42" s="9">
        <v>0.99602360000000001</v>
      </c>
      <c r="DA42" s="9">
        <v>1.0648089999999999</v>
      </c>
    </row>
    <row r="43" spans="1:105" x14ac:dyDescent="0.25">
      <c r="A43" s="9" t="s">
        <v>131</v>
      </c>
      <c r="B43" s="9" t="s">
        <v>123</v>
      </c>
      <c r="C43" s="9" t="s">
        <v>126</v>
      </c>
      <c r="D43" s="9" t="s">
        <v>17</v>
      </c>
      <c r="E43" s="9">
        <v>8</v>
      </c>
      <c r="F43" s="9">
        <v>56.735990000000001</v>
      </c>
      <c r="G43" s="9">
        <v>55.786790000000003</v>
      </c>
      <c r="H43" s="9">
        <v>56.686700000000002</v>
      </c>
      <c r="I43" s="9">
        <v>61.101489999999998</v>
      </c>
      <c r="J43" s="9">
        <v>66.789330000000007</v>
      </c>
      <c r="K43" s="9">
        <v>79.675640000000001</v>
      </c>
      <c r="L43" s="9">
        <v>86.665180000000007</v>
      </c>
      <c r="M43" s="9">
        <v>101.17010000000001</v>
      </c>
      <c r="N43" s="9">
        <v>110.6277</v>
      </c>
      <c r="O43" s="9">
        <v>123.1117</v>
      </c>
      <c r="P43" s="9">
        <v>126.16889999999999</v>
      </c>
      <c r="Q43" s="9">
        <v>132.91999999999999</v>
      </c>
      <c r="R43" s="9">
        <v>138.57579999999999</v>
      </c>
      <c r="S43" s="9">
        <v>116.4697</v>
      </c>
      <c r="T43" s="9">
        <v>116.657</v>
      </c>
      <c r="U43" s="9">
        <v>118.2619</v>
      </c>
      <c r="V43" s="9">
        <v>121.6039</v>
      </c>
      <c r="W43" s="9">
        <v>121.595</v>
      </c>
      <c r="X43" s="9">
        <v>145.636</v>
      </c>
      <c r="Y43" s="9">
        <v>131.71010000000001</v>
      </c>
      <c r="Z43" s="9">
        <v>105.86109999999999</v>
      </c>
      <c r="AA43" s="9">
        <v>81.26576</v>
      </c>
      <c r="AB43" s="9">
        <v>65.505920000000003</v>
      </c>
      <c r="AC43" s="9">
        <v>65.209199999999996</v>
      </c>
      <c r="AD43" s="9">
        <v>119.4469</v>
      </c>
      <c r="AE43" s="9">
        <v>56.628410000000002</v>
      </c>
      <c r="AF43" s="9">
        <v>55.85557</v>
      </c>
      <c r="AG43" s="9">
        <v>57.741459999999996</v>
      </c>
      <c r="AH43" s="9">
        <v>61.575389999999999</v>
      </c>
      <c r="AI43" s="9">
        <v>67.114949999999993</v>
      </c>
      <c r="AJ43" s="9">
        <v>80.491519999999994</v>
      </c>
      <c r="AK43" s="9">
        <v>88.024109999999993</v>
      </c>
      <c r="AL43" s="9">
        <v>100.7739</v>
      </c>
      <c r="AM43" s="9">
        <v>108.94410000000001</v>
      </c>
      <c r="AN43" s="9">
        <v>120.0021</v>
      </c>
      <c r="AO43" s="9">
        <v>123.7486</v>
      </c>
      <c r="AP43" s="9">
        <v>128.11580000000001</v>
      </c>
      <c r="AQ43" s="9">
        <v>131.3006</v>
      </c>
      <c r="AR43" s="9">
        <v>133.35329999999999</v>
      </c>
      <c r="AS43" s="9">
        <v>133.54060000000001</v>
      </c>
      <c r="AT43" s="9">
        <v>136.9254</v>
      </c>
      <c r="AU43" s="9">
        <v>140.95679999999999</v>
      </c>
      <c r="AV43" s="9">
        <v>142.4204</v>
      </c>
      <c r="AW43" s="9">
        <v>142.9325</v>
      </c>
      <c r="AX43" s="9">
        <v>132.95869999999999</v>
      </c>
      <c r="AY43" s="9">
        <v>107.4492</v>
      </c>
      <c r="AZ43" s="9">
        <v>80.778369999999995</v>
      </c>
      <c r="BA43" s="9">
        <v>63.55151</v>
      </c>
      <c r="BB43" s="9">
        <v>63.254779999999997</v>
      </c>
      <c r="BC43" s="9">
        <v>137.63399999999999</v>
      </c>
      <c r="BD43" s="9">
        <v>70.031649999999999</v>
      </c>
      <c r="BE43" s="9">
        <v>69.534520000000001</v>
      </c>
      <c r="BF43" s="9">
        <v>69.330420000000004</v>
      </c>
      <c r="BG43" s="9">
        <v>69.413830000000004</v>
      </c>
      <c r="BH43" s="9">
        <v>68.832390000000004</v>
      </c>
      <c r="BI43" s="9">
        <v>69.084310000000002</v>
      </c>
      <c r="BJ43" s="9">
        <v>68.620689999999996</v>
      </c>
      <c r="BK43" s="9">
        <v>69.668559999999999</v>
      </c>
      <c r="BL43" s="9">
        <v>71.887929999999997</v>
      </c>
      <c r="BM43" s="9">
        <v>75.440600000000003</v>
      </c>
      <c r="BN43" s="9">
        <v>78.90804</v>
      </c>
      <c r="BO43" s="9">
        <v>81.667630000000003</v>
      </c>
      <c r="BP43" s="9">
        <v>82.465549999999993</v>
      </c>
      <c r="BQ43" s="9">
        <v>81.79119</v>
      </c>
      <c r="BR43" s="9">
        <v>82.535439999999994</v>
      </c>
      <c r="BS43" s="9">
        <v>82.325649999999996</v>
      </c>
      <c r="BT43" s="9">
        <v>81.986609999999999</v>
      </c>
      <c r="BU43" s="9">
        <v>81.900379999999998</v>
      </c>
      <c r="BV43" s="9">
        <v>79.851550000000003</v>
      </c>
      <c r="BW43" s="9">
        <v>77.510540000000006</v>
      </c>
      <c r="BX43" s="9">
        <v>74.586169999999996</v>
      </c>
      <c r="BY43" s="9">
        <v>73.499049999999997</v>
      </c>
      <c r="BZ43" s="9">
        <v>73.121650000000002</v>
      </c>
      <c r="CA43" s="9">
        <v>72.241380000000007</v>
      </c>
      <c r="CB43" s="9">
        <v>173</v>
      </c>
      <c r="CC43" s="9">
        <v>0.25657449999999998</v>
      </c>
      <c r="CD43" s="9">
        <v>0.2467789</v>
      </c>
      <c r="CE43" s="9">
        <v>0.21730459999999999</v>
      </c>
      <c r="CF43" s="9">
        <v>0.18806909999999999</v>
      </c>
      <c r="CG43" s="9">
        <v>0.26062819999999998</v>
      </c>
      <c r="CH43" s="9">
        <v>0.2842035</v>
      </c>
      <c r="CI43" s="9">
        <v>0.38514670000000001</v>
      </c>
      <c r="CJ43" s="9">
        <v>0.35848249999999998</v>
      </c>
      <c r="CK43" s="9">
        <v>0.51214689999999996</v>
      </c>
      <c r="CL43" s="9">
        <v>0.74627790000000005</v>
      </c>
      <c r="CM43" s="9">
        <v>0.6549973</v>
      </c>
      <c r="CN43" s="9">
        <v>0.62478149999999999</v>
      </c>
      <c r="CO43" s="9">
        <v>0.54938589999999998</v>
      </c>
      <c r="CP43" s="9">
        <v>0.59799460000000004</v>
      </c>
      <c r="CQ43" s="9">
        <v>0.59624189999999999</v>
      </c>
      <c r="CR43" s="9">
        <v>0.64921249999999997</v>
      </c>
      <c r="CS43" s="9">
        <v>0.58094699999999999</v>
      </c>
      <c r="CT43" s="9">
        <v>0.54798449999999999</v>
      </c>
      <c r="CU43" s="9">
        <v>0.94467469999999998</v>
      </c>
      <c r="CV43" s="9">
        <v>1.2245649999999999</v>
      </c>
      <c r="CW43" s="9">
        <v>0.8497344</v>
      </c>
      <c r="CX43" s="9">
        <v>0.51852240000000005</v>
      </c>
      <c r="CY43" s="9">
        <v>0.35384470000000001</v>
      </c>
      <c r="CZ43" s="9">
        <v>0.3629791</v>
      </c>
      <c r="DA43" s="9">
        <v>0.41859299999999999</v>
      </c>
    </row>
    <row r="44" spans="1:105" x14ac:dyDescent="0.25">
      <c r="A44" s="9" t="s">
        <v>131</v>
      </c>
      <c r="B44" s="9" t="s">
        <v>133</v>
      </c>
      <c r="C44" s="9" t="s">
        <v>124</v>
      </c>
      <c r="D44" s="9" t="s">
        <v>125</v>
      </c>
      <c r="E44" s="9">
        <v>5</v>
      </c>
      <c r="F44" s="9"/>
      <c r="BD44" s="9">
        <v>68.833299999999994</v>
      </c>
      <c r="BE44" s="9">
        <v>68</v>
      </c>
      <c r="BF44" s="9">
        <v>68</v>
      </c>
      <c r="BG44" s="9">
        <v>66.666650000000004</v>
      </c>
      <c r="BH44" s="9">
        <v>66.5</v>
      </c>
      <c r="BI44" s="9">
        <v>65.666650000000004</v>
      </c>
      <c r="BJ44" s="9">
        <v>64.5</v>
      </c>
      <c r="BK44" s="9">
        <v>69.5</v>
      </c>
      <c r="BL44" s="9">
        <v>77.166650000000004</v>
      </c>
      <c r="BM44" s="9">
        <v>82.5</v>
      </c>
      <c r="BN44" s="9">
        <v>87.333349999999996</v>
      </c>
      <c r="BO44" s="9">
        <v>90.5</v>
      </c>
      <c r="BP44" s="9">
        <v>90.833349999999996</v>
      </c>
      <c r="BQ44" s="9">
        <v>89.5</v>
      </c>
      <c r="BR44" s="9">
        <v>89</v>
      </c>
      <c r="BS44" s="9">
        <v>87.666650000000004</v>
      </c>
      <c r="BT44" s="9">
        <v>87.5</v>
      </c>
      <c r="BU44" s="9">
        <v>85.5</v>
      </c>
      <c r="BV44" s="9">
        <v>84</v>
      </c>
      <c r="BW44" s="9">
        <v>82.833349999999996</v>
      </c>
      <c r="BX44" s="9">
        <v>76.833299999999994</v>
      </c>
      <c r="BY44" s="9">
        <v>74.166700000000006</v>
      </c>
      <c r="BZ44" s="9">
        <v>70.666700000000006</v>
      </c>
      <c r="CA44" s="9">
        <v>69</v>
      </c>
      <c r="CB44" s="9">
        <v>0</v>
      </c>
    </row>
    <row r="45" spans="1:105" x14ac:dyDescent="0.25">
      <c r="A45" s="9" t="s">
        <v>131</v>
      </c>
      <c r="B45" s="9" t="s">
        <v>133</v>
      </c>
      <c r="C45" s="9" t="s">
        <v>124</v>
      </c>
      <c r="D45" s="9" t="s">
        <v>125</v>
      </c>
      <c r="E45" s="9">
        <v>6</v>
      </c>
      <c r="F45" s="9"/>
      <c r="BD45" s="9">
        <v>69.333299999999994</v>
      </c>
      <c r="BE45" s="9">
        <v>69.333299999999994</v>
      </c>
      <c r="BF45" s="9">
        <v>67.666700000000006</v>
      </c>
      <c r="BG45" s="9">
        <v>67.666700000000006</v>
      </c>
      <c r="BH45" s="9">
        <v>66.666700000000006</v>
      </c>
      <c r="BI45" s="9">
        <v>67</v>
      </c>
      <c r="BJ45" s="9">
        <v>66</v>
      </c>
      <c r="BK45" s="9">
        <v>73</v>
      </c>
      <c r="BL45" s="9">
        <v>79.333299999999994</v>
      </c>
      <c r="BM45" s="9">
        <v>86</v>
      </c>
      <c r="BN45" s="9">
        <v>90.666700000000006</v>
      </c>
      <c r="BO45" s="9">
        <v>93.333299999999994</v>
      </c>
      <c r="BP45" s="9">
        <v>95.333299999999994</v>
      </c>
      <c r="BQ45" s="9">
        <v>93.666700000000006</v>
      </c>
      <c r="BR45" s="9">
        <v>88.333299999999994</v>
      </c>
      <c r="BS45" s="9">
        <v>88.333299999999994</v>
      </c>
      <c r="BT45" s="9">
        <v>89</v>
      </c>
      <c r="BU45" s="9">
        <v>90.666700000000006</v>
      </c>
      <c r="BV45" s="9">
        <v>90.666700000000006</v>
      </c>
      <c r="BW45" s="9">
        <v>82.333299999999994</v>
      </c>
      <c r="BX45" s="9">
        <v>76.666700000000006</v>
      </c>
      <c r="BY45" s="9">
        <v>73.333299999999994</v>
      </c>
      <c r="BZ45" s="9">
        <v>71.333299999999994</v>
      </c>
      <c r="CA45" s="9">
        <v>70.333299999999994</v>
      </c>
      <c r="CB45" s="9">
        <v>0</v>
      </c>
    </row>
    <row r="46" spans="1:105" x14ac:dyDescent="0.25">
      <c r="A46" s="9" t="s">
        <v>131</v>
      </c>
      <c r="B46" s="9" t="s">
        <v>133</v>
      </c>
      <c r="C46" s="9" t="s">
        <v>124</v>
      </c>
      <c r="D46" s="9" t="s">
        <v>125</v>
      </c>
      <c r="E46" s="9">
        <v>7</v>
      </c>
      <c r="F46" s="9"/>
      <c r="BD46" s="9">
        <v>68.666700000000006</v>
      </c>
      <c r="BE46" s="9">
        <v>68</v>
      </c>
      <c r="BF46" s="9">
        <v>68.666700000000006</v>
      </c>
      <c r="BG46" s="9">
        <v>66.666700000000006</v>
      </c>
      <c r="BH46" s="9">
        <v>66</v>
      </c>
      <c r="BI46" s="9">
        <v>65.333299999999994</v>
      </c>
      <c r="BJ46" s="9">
        <v>64.666700000000006</v>
      </c>
      <c r="BK46" s="9">
        <v>68.333299999999994</v>
      </c>
      <c r="BL46" s="9">
        <v>73</v>
      </c>
      <c r="BM46" s="9">
        <v>78.666700000000006</v>
      </c>
      <c r="BN46" s="9">
        <v>85.666700000000006</v>
      </c>
      <c r="BO46" s="9">
        <v>89.666700000000006</v>
      </c>
      <c r="BP46" s="9">
        <v>90.333299999999994</v>
      </c>
      <c r="BQ46" s="9">
        <v>92</v>
      </c>
      <c r="BR46" s="9">
        <v>91</v>
      </c>
      <c r="BS46" s="9">
        <v>91.666700000000006</v>
      </c>
      <c r="BT46" s="9">
        <v>88.666700000000006</v>
      </c>
      <c r="BU46" s="9">
        <v>84.666700000000006</v>
      </c>
      <c r="BV46" s="9">
        <v>83</v>
      </c>
      <c r="BW46" s="9">
        <v>80.666700000000006</v>
      </c>
      <c r="BX46" s="9">
        <v>77.666700000000006</v>
      </c>
      <c r="BY46" s="9">
        <v>74</v>
      </c>
      <c r="BZ46" s="9">
        <v>71.333299999999994</v>
      </c>
      <c r="CA46" s="9">
        <v>71.666700000000006</v>
      </c>
      <c r="CB46" s="9">
        <v>0</v>
      </c>
    </row>
    <row r="47" spans="1:105" x14ac:dyDescent="0.25">
      <c r="A47" s="9" t="s">
        <v>131</v>
      </c>
      <c r="B47" s="9" t="s">
        <v>133</v>
      </c>
      <c r="C47" s="9" t="s">
        <v>124</v>
      </c>
      <c r="D47" s="9" t="s">
        <v>125</v>
      </c>
      <c r="E47" s="9">
        <v>8</v>
      </c>
      <c r="F47" s="9">
        <v>56.906480000000002</v>
      </c>
      <c r="G47" s="9">
        <v>55.969499999999996</v>
      </c>
      <c r="H47" s="9">
        <v>56.492220000000003</v>
      </c>
      <c r="I47" s="9">
        <v>60.677810000000001</v>
      </c>
      <c r="J47" s="9">
        <v>66.555080000000004</v>
      </c>
      <c r="K47" s="9">
        <v>79.399550000000005</v>
      </c>
      <c r="L47" s="9">
        <v>88.065569999999994</v>
      </c>
      <c r="M47" s="9">
        <v>104.0761</v>
      </c>
      <c r="N47" s="9">
        <v>116.21810000000001</v>
      </c>
      <c r="O47" s="9">
        <v>132.21440000000001</v>
      </c>
      <c r="P47" s="9">
        <v>137.57220000000001</v>
      </c>
      <c r="Q47" s="9">
        <v>145.60210000000001</v>
      </c>
      <c r="R47" s="9">
        <v>152.15209999999999</v>
      </c>
      <c r="S47" s="9">
        <v>130.44649999999999</v>
      </c>
      <c r="T47" s="9">
        <v>129.80709999999999</v>
      </c>
      <c r="U47" s="9">
        <v>131.1789</v>
      </c>
      <c r="V47" s="9">
        <v>134.11000000000001</v>
      </c>
      <c r="W47" s="9">
        <v>133.61789999999999</v>
      </c>
      <c r="X47" s="9">
        <v>154.61750000000001</v>
      </c>
      <c r="Y47" s="9">
        <v>139.83019999999999</v>
      </c>
      <c r="Z47" s="9">
        <v>111.7791</v>
      </c>
      <c r="AA47" s="9">
        <v>84.74633</v>
      </c>
      <c r="AB47" s="9">
        <v>66.918980000000005</v>
      </c>
      <c r="AC47" s="9">
        <v>66.923320000000004</v>
      </c>
      <c r="AD47" s="9">
        <v>132.79490000000001</v>
      </c>
      <c r="AE47" s="9">
        <v>56.79889</v>
      </c>
      <c r="AF47" s="9">
        <v>56.038269999999997</v>
      </c>
      <c r="AG47" s="9">
        <v>57.546979999999998</v>
      </c>
      <c r="AH47" s="9">
        <v>61.151710000000001</v>
      </c>
      <c r="AI47" s="9">
        <v>66.880700000000004</v>
      </c>
      <c r="AJ47" s="9">
        <v>80.215440000000001</v>
      </c>
      <c r="AK47" s="9">
        <v>89.424509999999998</v>
      </c>
      <c r="AL47" s="9">
        <v>103.6799</v>
      </c>
      <c r="AM47" s="9">
        <v>114.53449999999999</v>
      </c>
      <c r="AN47" s="9">
        <v>129.10480000000001</v>
      </c>
      <c r="AO47" s="9">
        <v>135.15199999999999</v>
      </c>
      <c r="AP47" s="9">
        <v>140.798</v>
      </c>
      <c r="AQ47" s="9">
        <v>144.8768</v>
      </c>
      <c r="AR47" s="9">
        <v>147.33009999999999</v>
      </c>
      <c r="AS47" s="9">
        <v>146.69059999999999</v>
      </c>
      <c r="AT47" s="9">
        <v>149.8424</v>
      </c>
      <c r="AU47" s="9">
        <v>153.46289999999999</v>
      </c>
      <c r="AV47" s="9">
        <v>154.44329999999999</v>
      </c>
      <c r="AW47" s="9">
        <v>151.91399999999999</v>
      </c>
      <c r="AX47" s="9">
        <v>141.0788</v>
      </c>
      <c r="AY47" s="9">
        <v>113.3673</v>
      </c>
      <c r="AZ47" s="9">
        <v>84.258939999999996</v>
      </c>
      <c r="BA47" s="9">
        <v>64.964560000000006</v>
      </c>
      <c r="BB47" s="9">
        <v>64.968909999999994</v>
      </c>
      <c r="BC47" s="9">
        <v>150.9819</v>
      </c>
      <c r="BD47" s="9">
        <v>76</v>
      </c>
      <c r="BE47" s="9">
        <v>74.329520000000002</v>
      </c>
      <c r="BF47" s="9">
        <v>73.662819999999996</v>
      </c>
      <c r="BG47" s="9">
        <v>73.153239999999997</v>
      </c>
      <c r="BH47" s="9">
        <v>72.498090000000005</v>
      </c>
      <c r="BI47" s="9">
        <v>72</v>
      </c>
      <c r="BJ47" s="9">
        <v>71.153239999999997</v>
      </c>
      <c r="BK47" s="9">
        <v>73.337180000000004</v>
      </c>
      <c r="BL47" s="9">
        <v>78.865920000000003</v>
      </c>
      <c r="BM47" s="9">
        <v>82.881240000000005</v>
      </c>
      <c r="BN47" s="9">
        <v>87.559389999999993</v>
      </c>
      <c r="BO47" s="9">
        <v>91.053640000000001</v>
      </c>
      <c r="BP47" s="9">
        <v>92.716459999999998</v>
      </c>
      <c r="BQ47" s="9">
        <v>91.720290000000006</v>
      </c>
      <c r="BR47" s="9">
        <v>91.049800000000005</v>
      </c>
      <c r="BS47" s="9">
        <v>90.716459999999998</v>
      </c>
      <c r="BT47" s="9">
        <v>90.701189999999997</v>
      </c>
      <c r="BU47" s="9">
        <v>89.203050000000005</v>
      </c>
      <c r="BV47" s="9">
        <v>86.524900000000002</v>
      </c>
      <c r="BW47" s="9">
        <v>84.344800000000006</v>
      </c>
      <c r="BX47" s="9">
        <v>80.172449999999998</v>
      </c>
      <c r="BY47" s="9">
        <v>77.509569999999997</v>
      </c>
      <c r="BZ47" s="9">
        <v>75.996170000000006</v>
      </c>
      <c r="CA47" s="9">
        <v>75.992339999999999</v>
      </c>
      <c r="CB47" s="9">
        <v>173</v>
      </c>
      <c r="CC47" s="9">
        <v>0.25966669999999997</v>
      </c>
      <c r="CD47" s="9">
        <v>0.29124549999999999</v>
      </c>
      <c r="CE47" s="9">
        <v>0.225659</v>
      </c>
      <c r="CF47" s="9">
        <v>0.19756190000000001</v>
      </c>
      <c r="CG47" s="9">
        <v>0.27063409999999999</v>
      </c>
      <c r="CH47" s="9">
        <v>0.29911110000000002</v>
      </c>
      <c r="CI47" s="9">
        <v>0.40088459999999998</v>
      </c>
      <c r="CJ47" s="9">
        <v>0.37166979999999999</v>
      </c>
      <c r="CK47" s="9">
        <v>0.5295917</v>
      </c>
      <c r="CL47" s="9">
        <v>0.74953939999999997</v>
      </c>
      <c r="CM47" s="9">
        <v>0.67925780000000002</v>
      </c>
      <c r="CN47" s="9">
        <v>0.66064520000000004</v>
      </c>
      <c r="CO47" s="9">
        <v>0.59427859999999999</v>
      </c>
      <c r="CP47" s="9">
        <v>0.6324902</v>
      </c>
      <c r="CQ47" s="9">
        <v>0.62318410000000002</v>
      </c>
      <c r="CR47" s="9">
        <v>0.68367270000000002</v>
      </c>
      <c r="CS47" s="9">
        <v>0.64060819999999996</v>
      </c>
      <c r="CT47" s="9">
        <v>0.59928210000000004</v>
      </c>
      <c r="CU47" s="9">
        <v>1.09599</v>
      </c>
      <c r="CV47" s="9">
        <v>1.5077480000000001</v>
      </c>
      <c r="CW47" s="9">
        <v>1.056873</v>
      </c>
      <c r="CX47" s="9">
        <v>0.63213560000000002</v>
      </c>
      <c r="CY47" s="9">
        <v>0.42346980000000001</v>
      </c>
      <c r="CZ47" s="9">
        <v>0.3742241</v>
      </c>
      <c r="DA47" s="9">
        <v>0.44895990000000002</v>
      </c>
    </row>
    <row r="48" spans="1:105" x14ac:dyDescent="0.25">
      <c r="A48" s="9" t="s">
        <v>131</v>
      </c>
      <c r="B48" s="9" t="s">
        <v>133</v>
      </c>
      <c r="C48" s="9" t="s">
        <v>124</v>
      </c>
      <c r="D48" s="9" t="s">
        <v>125</v>
      </c>
      <c r="E48" s="9">
        <v>9</v>
      </c>
      <c r="F48" s="9">
        <v>52.832569999999997</v>
      </c>
      <c r="G48" s="9">
        <v>50.130879999999998</v>
      </c>
      <c r="H48" s="9">
        <v>45.21698</v>
      </c>
      <c r="I48" s="9">
        <v>46.984490000000001</v>
      </c>
      <c r="J48" s="9">
        <v>49.22101</v>
      </c>
      <c r="K48" s="9">
        <v>59.058729999999997</v>
      </c>
      <c r="L48" s="9">
        <v>70.696889999999996</v>
      </c>
      <c r="M48" s="9">
        <v>87.85924</v>
      </c>
      <c r="N48" s="9">
        <v>102.62479999999999</v>
      </c>
      <c r="O48" s="9">
        <v>122.27200000000001</v>
      </c>
      <c r="P48" s="9">
        <v>128.9605</v>
      </c>
      <c r="Q48" s="9">
        <v>140.84280000000001</v>
      </c>
      <c r="R48" s="9">
        <v>145.52350000000001</v>
      </c>
      <c r="S48" s="9">
        <v>126.9984</v>
      </c>
      <c r="T48" s="9">
        <v>126.56619999999999</v>
      </c>
      <c r="U48" s="9">
        <v>128.92259999999999</v>
      </c>
      <c r="V48" s="9">
        <v>131.9983</v>
      </c>
      <c r="W48" s="9">
        <v>134.06819999999999</v>
      </c>
      <c r="X48" s="9">
        <v>156.6044</v>
      </c>
      <c r="Y48" s="9">
        <v>143.9854</v>
      </c>
      <c r="Z48" s="9">
        <v>110.0312</v>
      </c>
      <c r="AA48" s="9">
        <v>82.836820000000003</v>
      </c>
      <c r="AB48" s="9">
        <v>63.006979999999999</v>
      </c>
      <c r="AC48" s="9">
        <v>62.237749999999998</v>
      </c>
      <c r="AD48" s="9">
        <v>129.82220000000001</v>
      </c>
      <c r="AE48" s="9">
        <v>46.970529999999997</v>
      </c>
      <c r="AF48" s="9">
        <v>45.538690000000003</v>
      </c>
      <c r="AG48" s="9">
        <v>46.201079999999997</v>
      </c>
      <c r="AH48" s="9">
        <v>48.546300000000002</v>
      </c>
      <c r="AI48" s="9">
        <v>51.560200000000002</v>
      </c>
      <c r="AJ48" s="9">
        <v>62.594900000000003</v>
      </c>
      <c r="AK48" s="9">
        <v>70.822789999999998</v>
      </c>
      <c r="AL48" s="9">
        <v>86.970280000000002</v>
      </c>
      <c r="AM48" s="9">
        <v>98.673900000000003</v>
      </c>
      <c r="AN48" s="9">
        <v>117.1722</v>
      </c>
      <c r="AO48" s="9">
        <v>127.1452</v>
      </c>
      <c r="AP48" s="9">
        <v>135.36109999999999</v>
      </c>
      <c r="AQ48" s="9">
        <v>139.88339999999999</v>
      </c>
      <c r="AR48" s="9">
        <v>142.6378</v>
      </c>
      <c r="AS48" s="9">
        <v>142.2056</v>
      </c>
      <c r="AT48" s="9">
        <v>146.60929999999999</v>
      </c>
      <c r="AU48" s="9">
        <v>150.44540000000001</v>
      </c>
      <c r="AV48" s="9">
        <v>150.654</v>
      </c>
      <c r="AW48" s="9">
        <v>150.83600000000001</v>
      </c>
      <c r="AX48" s="9">
        <v>135.87379999999999</v>
      </c>
      <c r="AY48" s="9">
        <v>107.82850000000001</v>
      </c>
      <c r="AZ48" s="9">
        <v>80.666700000000006</v>
      </c>
      <c r="BA48" s="9">
        <v>61.20964</v>
      </c>
      <c r="BB48" s="9">
        <v>60.44041</v>
      </c>
      <c r="BC48" s="9">
        <v>147.0051</v>
      </c>
      <c r="BD48" s="9">
        <v>75.827680000000001</v>
      </c>
      <c r="BE48" s="9">
        <v>75.337100000000007</v>
      </c>
      <c r="BF48" s="9">
        <v>73.988759999999999</v>
      </c>
      <c r="BG48" s="9">
        <v>75.003749999999997</v>
      </c>
      <c r="BH48" s="9">
        <v>74.494380000000007</v>
      </c>
      <c r="BI48" s="9">
        <v>73.490639999999999</v>
      </c>
      <c r="BJ48" s="9">
        <v>74.486890000000002</v>
      </c>
      <c r="BK48" s="9">
        <v>76.337100000000007</v>
      </c>
      <c r="BL48" s="9">
        <v>84.048689999999993</v>
      </c>
      <c r="BM48" s="9">
        <v>89.719089999999994</v>
      </c>
      <c r="BN48" s="9">
        <v>92.734120000000004</v>
      </c>
      <c r="BO48" s="9">
        <v>96.737809999999996</v>
      </c>
      <c r="BP48" s="9">
        <v>94.584270000000004</v>
      </c>
      <c r="BQ48" s="9">
        <v>95.075059999999993</v>
      </c>
      <c r="BR48" s="9">
        <v>94.404660000000007</v>
      </c>
      <c r="BS48" s="9">
        <v>93.726579999999998</v>
      </c>
      <c r="BT48" s="9">
        <v>93.056179999999998</v>
      </c>
      <c r="BU48" s="9">
        <v>92.865189999999998</v>
      </c>
      <c r="BV48" s="9">
        <v>90.524349999999998</v>
      </c>
      <c r="BW48" s="9">
        <v>88.348339999999993</v>
      </c>
      <c r="BX48" s="9">
        <v>86.838909999999998</v>
      </c>
      <c r="BY48" s="9">
        <v>84.520600000000002</v>
      </c>
      <c r="BZ48" s="9">
        <v>80.168520000000001</v>
      </c>
      <c r="CA48" s="9">
        <v>78.161090000000002</v>
      </c>
      <c r="CB48" s="9">
        <v>178</v>
      </c>
      <c r="CC48" s="9">
        <v>0.62909760000000003</v>
      </c>
      <c r="CD48" s="9">
        <v>0.61247410000000002</v>
      </c>
      <c r="CE48" s="9">
        <v>0.54824439999999997</v>
      </c>
      <c r="CF48" s="9">
        <v>0.50954869999999997</v>
      </c>
      <c r="CG48" s="9">
        <v>0.72619750000000005</v>
      </c>
      <c r="CH48" s="9">
        <v>0.77124040000000005</v>
      </c>
      <c r="CI48" s="9">
        <v>1.0646580000000001</v>
      </c>
      <c r="CJ48" s="9">
        <v>0.94379329999999995</v>
      </c>
      <c r="CK48" s="9">
        <v>1.3162780000000001</v>
      </c>
      <c r="CL48" s="9">
        <v>1.88225</v>
      </c>
      <c r="CM48" s="9">
        <v>1.633372</v>
      </c>
      <c r="CN48" s="9">
        <v>1.575027</v>
      </c>
      <c r="CO48" s="9">
        <v>1.475171</v>
      </c>
      <c r="CP48" s="9">
        <v>1.573833</v>
      </c>
      <c r="CQ48" s="9">
        <v>1.559301</v>
      </c>
      <c r="CR48" s="9">
        <v>1.6444639999999999</v>
      </c>
      <c r="CS48" s="9">
        <v>1.5094650000000001</v>
      </c>
      <c r="CT48" s="9">
        <v>1.4142650000000001</v>
      </c>
      <c r="CU48" s="9">
        <v>2.5844830000000001</v>
      </c>
      <c r="CV48" s="9">
        <v>3.446888</v>
      </c>
      <c r="CW48" s="9">
        <v>2.3480500000000002</v>
      </c>
      <c r="CX48" s="9">
        <v>1.658738</v>
      </c>
      <c r="CY48" s="9">
        <v>1.2772779999999999</v>
      </c>
      <c r="CZ48" s="9">
        <v>1.0063679999999999</v>
      </c>
      <c r="DA48" s="9">
        <v>1.0973729999999999</v>
      </c>
    </row>
    <row r="49" spans="1:105" x14ac:dyDescent="0.25">
      <c r="A49" s="9" t="s">
        <v>131</v>
      </c>
      <c r="B49" s="9" t="s">
        <v>133</v>
      </c>
      <c r="C49" s="9" t="s">
        <v>124</v>
      </c>
      <c r="D49" s="9" t="s">
        <v>125</v>
      </c>
      <c r="E49" s="9">
        <v>10</v>
      </c>
      <c r="F49" s="9">
        <v>45.967100000000002</v>
      </c>
      <c r="G49" s="9">
        <v>45.225960000000001</v>
      </c>
      <c r="H49" s="9">
        <v>46.116439999999997</v>
      </c>
      <c r="I49" s="9">
        <v>50.022889999999997</v>
      </c>
      <c r="J49" s="9">
        <v>55.316459999999999</v>
      </c>
      <c r="K49" s="9">
        <v>63.839190000000002</v>
      </c>
      <c r="L49" s="9">
        <v>68.216250000000002</v>
      </c>
      <c r="M49" s="9">
        <v>80.936009999999996</v>
      </c>
      <c r="N49" s="9">
        <v>91.361540000000005</v>
      </c>
      <c r="O49" s="9">
        <v>108.0902</v>
      </c>
      <c r="P49" s="9">
        <v>115.93510000000001</v>
      </c>
      <c r="Q49" s="9">
        <v>128.2749</v>
      </c>
      <c r="R49" s="9">
        <v>136.81100000000001</v>
      </c>
      <c r="S49" s="9">
        <v>122.0985</v>
      </c>
      <c r="T49" s="9">
        <v>121.79389999999999</v>
      </c>
      <c r="U49" s="9">
        <v>125.12649999999999</v>
      </c>
      <c r="V49" s="9">
        <v>126.7004</v>
      </c>
      <c r="W49" s="9">
        <v>131.6688</v>
      </c>
      <c r="X49" s="9">
        <v>145.34829999999999</v>
      </c>
      <c r="Y49" s="9">
        <v>123.42529999999999</v>
      </c>
      <c r="Z49" s="9">
        <v>96.113900000000001</v>
      </c>
      <c r="AA49" s="9">
        <v>74.478750000000005</v>
      </c>
      <c r="AB49" s="9">
        <v>58.113959999999999</v>
      </c>
      <c r="AC49" s="9">
        <v>57.5548</v>
      </c>
      <c r="AD49" s="9">
        <v>125.86239999999999</v>
      </c>
      <c r="AE49" s="9">
        <v>47.017809999999997</v>
      </c>
      <c r="AF49" s="9">
        <v>45.986930000000001</v>
      </c>
      <c r="AG49" s="9">
        <v>46.823999999999998</v>
      </c>
      <c r="AH49" s="9">
        <v>49.472810000000003</v>
      </c>
      <c r="AI49" s="9">
        <v>53.884140000000002</v>
      </c>
      <c r="AJ49" s="9">
        <v>65.303629999999998</v>
      </c>
      <c r="AK49" s="9">
        <v>69.10248</v>
      </c>
      <c r="AL49" s="9">
        <v>82.866399999999999</v>
      </c>
      <c r="AM49" s="9">
        <v>93.413349999999994</v>
      </c>
      <c r="AN49" s="9">
        <v>108.9414</v>
      </c>
      <c r="AO49" s="9">
        <v>118.1951</v>
      </c>
      <c r="AP49" s="9">
        <v>126.0273</v>
      </c>
      <c r="AQ49" s="9">
        <v>132.0188</v>
      </c>
      <c r="AR49" s="9">
        <v>137.48840000000001</v>
      </c>
      <c r="AS49" s="9">
        <v>137.18379999999999</v>
      </c>
      <c r="AT49" s="9">
        <v>142.89109999999999</v>
      </c>
      <c r="AU49" s="9">
        <v>147.20050000000001</v>
      </c>
      <c r="AV49" s="9">
        <v>150.81229999999999</v>
      </c>
      <c r="AW49" s="9">
        <v>145.66059999999999</v>
      </c>
      <c r="AX49" s="9">
        <v>131.14869999999999</v>
      </c>
      <c r="AY49" s="9">
        <v>104.1832</v>
      </c>
      <c r="AZ49" s="9">
        <v>78.976879999999994</v>
      </c>
      <c r="BA49" s="9">
        <v>60.229619999999997</v>
      </c>
      <c r="BB49" s="9">
        <v>59.670459999999999</v>
      </c>
      <c r="BC49" s="9">
        <v>143.61019999999999</v>
      </c>
      <c r="BD49" s="9">
        <v>72.992289999999997</v>
      </c>
      <c r="BE49" s="9">
        <v>70.990359999999995</v>
      </c>
      <c r="BF49" s="9">
        <v>70.99615</v>
      </c>
      <c r="BG49" s="9">
        <v>69.830410000000001</v>
      </c>
      <c r="BH49" s="9">
        <v>69.331419999999994</v>
      </c>
      <c r="BI49" s="9">
        <v>68.329499999999996</v>
      </c>
      <c r="BJ49" s="9">
        <v>68.662800000000004</v>
      </c>
      <c r="BK49" s="9">
        <v>68.163809999999998</v>
      </c>
      <c r="BL49" s="9">
        <v>74.855509999999995</v>
      </c>
      <c r="BM49" s="9">
        <v>81.695599999999999</v>
      </c>
      <c r="BN49" s="9">
        <v>85.693629999999999</v>
      </c>
      <c r="BO49" s="9">
        <v>90.188800000000001</v>
      </c>
      <c r="BP49" s="9">
        <v>92.689830000000001</v>
      </c>
      <c r="BQ49" s="9">
        <v>92.855509999999995</v>
      </c>
      <c r="BR49" s="9">
        <v>92.358400000000003</v>
      </c>
      <c r="BS49" s="9">
        <v>92.689830000000001</v>
      </c>
      <c r="BT49" s="9">
        <v>92.684039999999996</v>
      </c>
      <c r="BU49" s="9">
        <v>90.516379999999998</v>
      </c>
      <c r="BV49" s="9">
        <v>87.840100000000007</v>
      </c>
      <c r="BW49" s="9">
        <v>84.828540000000004</v>
      </c>
      <c r="BX49" s="9">
        <v>82.664720000000003</v>
      </c>
      <c r="BY49" s="9">
        <v>80.159899999999993</v>
      </c>
      <c r="BZ49" s="9">
        <v>76.818849999999998</v>
      </c>
      <c r="CA49" s="9">
        <v>75.315960000000004</v>
      </c>
      <c r="CB49" s="9">
        <v>173</v>
      </c>
      <c r="CC49" s="9">
        <v>0.68572900000000003</v>
      </c>
      <c r="CD49" s="9">
        <v>0.68581099999999995</v>
      </c>
      <c r="CE49" s="9">
        <v>0.5386533</v>
      </c>
      <c r="CF49" s="9">
        <v>0.49493019999999999</v>
      </c>
      <c r="CG49" s="9">
        <v>0.68703709999999996</v>
      </c>
      <c r="CH49" s="9">
        <v>0.77881210000000001</v>
      </c>
      <c r="CI49" s="9">
        <v>1.1033409999999999</v>
      </c>
      <c r="CJ49" s="9">
        <v>1.0125729999999999</v>
      </c>
      <c r="CK49" s="9">
        <v>1.4606490000000001</v>
      </c>
      <c r="CL49" s="9">
        <v>2.0949550000000001</v>
      </c>
      <c r="CM49" s="9">
        <v>1.75075</v>
      </c>
      <c r="CN49" s="9">
        <v>1.68269</v>
      </c>
      <c r="CO49" s="9">
        <v>1.5440849999999999</v>
      </c>
      <c r="CP49" s="9">
        <v>1.6222179999999999</v>
      </c>
      <c r="CQ49" s="9">
        <v>1.621453</v>
      </c>
      <c r="CR49" s="9">
        <v>1.7054959999999999</v>
      </c>
      <c r="CS49" s="9">
        <v>1.6156969999999999</v>
      </c>
      <c r="CT49" s="9">
        <v>1.432609</v>
      </c>
      <c r="CU49" s="9">
        <v>2.6294650000000002</v>
      </c>
      <c r="CV49" s="9">
        <v>3.6055640000000002</v>
      </c>
      <c r="CW49" s="9">
        <v>2.3116469999999998</v>
      </c>
      <c r="CX49" s="9">
        <v>1.4308749999999999</v>
      </c>
      <c r="CY49" s="9">
        <v>1.101647</v>
      </c>
      <c r="CZ49" s="9">
        <v>1.0009859999999999</v>
      </c>
      <c r="DA49" s="9">
        <v>1.145615</v>
      </c>
    </row>
    <row r="50" spans="1:105" x14ac:dyDescent="0.25">
      <c r="A50" s="9" t="s">
        <v>131</v>
      </c>
      <c r="B50" s="9" t="s">
        <v>133</v>
      </c>
      <c r="C50" s="9" t="s">
        <v>124</v>
      </c>
      <c r="D50" s="9" t="s">
        <v>17</v>
      </c>
      <c r="E50" s="9">
        <v>8</v>
      </c>
      <c r="F50" s="9">
        <v>56.520240000000001</v>
      </c>
      <c r="G50" s="9">
        <v>55.563929999999999</v>
      </c>
      <c r="H50" s="9">
        <v>56.288690000000003</v>
      </c>
      <c r="I50" s="9">
        <v>60.630339999999997</v>
      </c>
      <c r="J50" s="9">
        <v>66.041470000000004</v>
      </c>
      <c r="K50" s="9">
        <v>78.571460000000002</v>
      </c>
      <c r="L50" s="9">
        <v>86.257130000000004</v>
      </c>
      <c r="M50" s="9">
        <v>101.9871</v>
      </c>
      <c r="N50" s="9">
        <v>113.6524</v>
      </c>
      <c r="O50" s="9">
        <v>129.1849</v>
      </c>
      <c r="P50" s="9">
        <v>134.8246</v>
      </c>
      <c r="Q50" s="9">
        <v>142.76089999999999</v>
      </c>
      <c r="R50" s="9">
        <v>149.0043</v>
      </c>
      <c r="S50" s="9">
        <v>127.1694</v>
      </c>
      <c r="T50" s="9">
        <v>126.37179999999999</v>
      </c>
      <c r="U50" s="9">
        <v>127.49850000000001</v>
      </c>
      <c r="V50" s="9">
        <v>130.6551</v>
      </c>
      <c r="W50" s="9">
        <v>130.05510000000001</v>
      </c>
      <c r="X50" s="9">
        <v>151.3511</v>
      </c>
      <c r="Y50" s="9">
        <v>137.42019999999999</v>
      </c>
      <c r="Z50" s="9">
        <v>110.02930000000001</v>
      </c>
      <c r="AA50" s="9">
        <v>84.122069999999994</v>
      </c>
      <c r="AB50" s="9">
        <v>66.366039999999998</v>
      </c>
      <c r="AC50" s="9">
        <v>66.136539999999997</v>
      </c>
      <c r="AD50" s="9">
        <v>129.2133</v>
      </c>
      <c r="AE50" s="9">
        <v>56.412649999999999</v>
      </c>
      <c r="AF50" s="9">
        <v>55.6327</v>
      </c>
      <c r="AG50" s="9">
        <v>57.343449999999997</v>
      </c>
      <c r="AH50" s="9">
        <v>61.10425</v>
      </c>
      <c r="AI50" s="9">
        <v>66.367099999999994</v>
      </c>
      <c r="AJ50" s="9">
        <v>79.387339999999995</v>
      </c>
      <c r="AK50" s="9">
        <v>87.616050000000001</v>
      </c>
      <c r="AL50" s="9">
        <v>101.5909</v>
      </c>
      <c r="AM50" s="9">
        <v>111.9688</v>
      </c>
      <c r="AN50" s="9">
        <v>126.0754</v>
      </c>
      <c r="AO50" s="9">
        <v>132.40440000000001</v>
      </c>
      <c r="AP50" s="9">
        <v>137.95679999999999</v>
      </c>
      <c r="AQ50" s="9">
        <v>141.72900000000001</v>
      </c>
      <c r="AR50" s="9">
        <v>144.053</v>
      </c>
      <c r="AS50" s="9">
        <v>143.25540000000001</v>
      </c>
      <c r="AT50" s="9">
        <v>146.16200000000001</v>
      </c>
      <c r="AU50" s="9">
        <v>150.00800000000001</v>
      </c>
      <c r="AV50" s="9">
        <v>150.88050000000001</v>
      </c>
      <c r="AW50" s="9">
        <v>148.64760000000001</v>
      </c>
      <c r="AX50" s="9">
        <v>138.6688</v>
      </c>
      <c r="AY50" s="9">
        <v>111.6174</v>
      </c>
      <c r="AZ50" s="9">
        <v>83.634680000000003</v>
      </c>
      <c r="BA50" s="9">
        <v>64.411609999999996</v>
      </c>
      <c r="BB50" s="9">
        <v>64.182119999999998</v>
      </c>
      <c r="BC50" s="9">
        <v>147.40039999999999</v>
      </c>
      <c r="BD50" s="9">
        <v>73.074680000000001</v>
      </c>
      <c r="BE50" s="9">
        <v>72.285420000000002</v>
      </c>
      <c r="BF50" s="9">
        <v>71.408079999999998</v>
      </c>
      <c r="BG50" s="9">
        <v>71.075689999999994</v>
      </c>
      <c r="BH50" s="9">
        <v>70.614940000000004</v>
      </c>
      <c r="BI50" s="9">
        <v>70.073769999999996</v>
      </c>
      <c r="BJ50" s="9">
        <v>69.900369999999995</v>
      </c>
      <c r="BK50" s="9">
        <v>72.50479</v>
      </c>
      <c r="BL50" s="9">
        <v>77.659000000000006</v>
      </c>
      <c r="BM50" s="9">
        <v>82.298850000000002</v>
      </c>
      <c r="BN50" s="9">
        <v>86.397530000000003</v>
      </c>
      <c r="BO50" s="9">
        <v>89.609229999999997</v>
      </c>
      <c r="BP50" s="9">
        <v>90.112110000000001</v>
      </c>
      <c r="BQ50" s="9">
        <v>89.820880000000002</v>
      </c>
      <c r="BR50" s="9">
        <v>88.726039999999998</v>
      </c>
      <c r="BS50" s="9">
        <v>88.598640000000003</v>
      </c>
      <c r="BT50" s="9">
        <v>88.338099999999997</v>
      </c>
      <c r="BU50" s="9">
        <v>87.208789999999993</v>
      </c>
      <c r="BV50" s="9">
        <v>85.496189999999999</v>
      </c>
      <c r="BW50" s="9">
        <v>82.646550000000005</v>
      </c>
      <c r="BX50" s="9">
        <v>79.471230000000006</v>
      </c>
      <c r="BY50" s="9">
        <v>77.011499999999998</v>
      </c>
      <c r="BZ50" s="9">
        <v>74.790270000000007</v>
      </c>
      <c r="CA50" s="9">
        <v>74.161860000000004</v>
      </c>
      <c r="CB50" s="9">
        <v>173</v>
      </c>
      <c r="CC50" s="9">
        <v>0.2429412</v>
      </c>
      <c r="CD50" s="9">
        <v>0.25169580000000003</v>
      </c>
      <c r="CE50" s="9">
        <v>0.22798969999999999</v>
      </c>
      <c r="CF50" s="9">
        <v>0.1884411</v>
      </c>
      <c r="CG50" s="9">
        <v>0.26047999999999999</v>
      </c>
      <c r="CH50" s="9">
        <v>0.29399799999999998</v>
      </c>
      <c r="CI50" s="9">
        <v>0.38987870000000002</v>
      </c>
      <c r="CJ50" s="9">
        <v>0.36317490000000002</v>
      </c>
      <c r="CK50" s="9">
        <v>0.52087819999999996</v>
      </c>
      <c r="CL50" s="9">
        <v>0.74123850000000002</v>
      </c>
      <c r="CM50" s="9">
        <v>0.65906030000000004</v>
      </c>
      <c r="CN50" s="9">
        <v>0.64426289999999997</v>
      </c>
      <c r="CO50" s="9">
        <v>0.56627179999999999</v>
      </c>
      <c r="CP50" s="9">
        <v>0.61729880000000004</v>
      </c>
      <c r="CQ50" s="9">
        <v>0.61764050000000004</v>
      </c>
      <c r="CR50" s="9">
        <v>0.67385010000000001</v>
      </c>
      <c r="CS50" s="9">
        <v>0.6153575</v>
      </c>
      <c r="CT50" s="9">
        <v>0.5812522</v>
      </c>
      <c r="CU50" s="9">
        <v>1.079448</v>
      </c>
      <c r="CV50" s="9">
        <v>1.415707</v>
      </c>
      <c r="CW50" s="9">
        <v>0.96105719999999994</v>
      </c>
      <c r="CX50" s="9">
        <v>0.60947850000000003</v>
      </c>
      <c r="CY50" s="9">
        <v>0.44377729999999999</v>
      </c>
      <c r="CZ50" s="9">
        <v>0.3635639</v>
      </c>
      <c r="DA50" s="9">
        <v>0.43979620000000003</v>
      </c>
    </row>
    <row r="51" spans="1:105" x14ac:dyDescent="0.25">
      <c r="A51" s="9" t="s">
        <v>131</v>
      </c>
      <c r="B51" s="9" t="s">
        <v>133</v>
      </c>
      <c r="C51" s="9" t="s">
        <v>126</v>
      </c>
      <c r="D51" s="9" t="s">
        <v>125</v>
      </c>
      <c r="E51" s="9">
        <v>5</v>
      </c>
      <c r="F51" s="9"/>
      <c r="BD51" s="9">
        <v>63.833350000000003</v>
      </c>
      <c r="BE51" s="9">
        <v>62.833350000000003</v>
      </c>
      <c r="BF51" s="9">
        <v>62.333350000000003</v>
      </c>
      <c r="BG51" s="9">
        <v>61.166649999999997</v>
      </c>
      <c r="BH51" s="9">
        <v>60.833300000000001</v>
      </c>
      <c r="BI51" s="9">
        <v>60.166649999999997</v>
      </c>
      <c r="BJ51" s="9">
        <v>57.666699999999999</v>
      </c>
      <c r="BK51" s="9">
        <v>62.166699999999999</v>
      </c>
      <c r="BL51" s="9">
        <v>67.5</v>
      </c>
      <c r="BM51" s="9">
        <v>72.166700000000006</v>
      </c>
      <c r="BN51" s="9">
        <v>76.333349999999996</v>
      </c>
      <c r="BO51" s="9">
        <v>80.333349999999996</v>
      </c>
      <c r="BP51" s="9">
        <v>81.166650000000004</v>
      </c>
      <c r="BQ51" s="9">
        <v>80.833349999999996</v>
      </c>
      <c r="BR51" s="9">
        <v>80.833349999999996</v>
      </c>
      <c r="BS51" s="9">
        <v>81</v>
      </c>
      <c r="BT51" s="9">
        <v>81.333299999999994</v>
      </c>
      <c r="BU51" s="9">
        <v>79.166700000000006</v>
      </c>
      <c r="BV51" s="9">
        <v>77</v>
      </c>
      <c r="BW51" s="9">
        <v>75.5</v>
      </c>
      <c r="BX51" s="9">
        <v>70.666650000000004</v>
      </c>
      <c r="BY51" s="9">
        <v>68.333299999999994</v>
      </c>
      <c r="BZ51" s="9">
        <v>67.333299999999994</v>
      </c>
      <c r="CA51" s="9">
        <v>64.333349999999996</v>
      </c>
      <c r="CB51" s="9">
        <v>0</v>
      </c>
    </row>
    <row r="52" spans="1:105" x14ac:dyDescent="0.25">
      <c r="A52" s="9" t="s">
        <v>131</v>
      </c>
      <c r="B52" s="9" t="s">
        <v>133</v>
      </c>
      <c r="C52" s="9" t="s">
        <v>126</v>
      </c>
      <c r="D52" s="9" t="s">
        <v>125</v>
      </c>
      <c r="E52" s="9">
        <v>6</v>
      </c>
      <c r="F52" s="9"/>
      <c r="BD52" s="9">
        <v>62.333300000000001</v>
      </c>
      <c r="BE52" s="9">
        <v>61.666699999999999</v>
      </c>
      <c r="BF52" s="9">
        <v>58.666699999999999</v>
      </c>
      <c r="BG52" s="9">
        <v>57.666699999999999</v>
      </c>
      <c r="BH52" s="9">
        <v>59</v>
      </c>
      <c r="BI52" s="9">
        <v>59</v>
      </c>
      <c r="BJ52" s="9">
        <v>60.666699999999999</v>
      </c>
      <c r="BK52" s="9">
        <v>61.333300000000001</v>
      </c>
      <c r="BL52" s="9">
        <v>63.666699999999999</v>
      </c>
      <c r="BM52" s="9">
        <v>66.666700000000006</v>
      </c>
      <c r="BN52" s="9">
        <v>70.333299999999994</v>
      </c>
      <c r="BO52" s="9">
        <v>74.666700000000006</v>
      </c>
      <c r="BP52" s="9">
        <v>76</v>
      </c>
      <c r="BQ52" s="9">
        <v>77.666700000000006</v>
      </c>
      <c r="BR52" s="9">
        <v>78.666700000000006</v>
      </c>
      <c r="BS52" s="9">
        <v>78</v>
      </c>
      <c r="BT52" s="9">
        <v>76.333299999999994</v>
      </c>
      <c r="BU52" s="9">
        <v>74.666700000000006</v>
      </c>
      <c r="BV52" s="9">
        <v>72.666700000000006</v>
      </c>
      <c r="BW52" s="9">
        <v>70.333299999999994</v>
      </c>
      <c r="BX52" s="9">
        <v>67</v>
      </c>
      <c r="BY52" s="9">
        <v>64</v>
      </c>
      <c r="BZ52" s="9">
        <v>62.666699999999999</v>
      </c>
      <c r="CA52" s="9">
        <v>62</v>
      </c>
      <c r="CB52" s="9">
        <v>0</v>
      </c>
    </row>
    <row r="53" spans="1:105" x14ac:dyDescent="0.25">
      <c r="A53" s="9" t="s">
        <v>131</v>
      </c>
      <c r="B53" s="9" t="s">
        <v>133</v>
      </c>
      <c r="C53" s="9" t="s">
        <v>126</v>
      </c>
      <c r="D53" s="9" t="s">
        <v>125</v>
      </c>
      <c r="E53" s="9">
        <v>7</v>
      </c>
      <c r="F53" s="9"/>
      <c r="BD53" s="9">
        <v>69.333299999999994</v>
      </c>
      <c r="BE53" s="9">
        <v>68.666700000000006</v>
      </c>
      <c r="BF53" s="9">
        <v>69.333299999999994</v>
      </c>
      <c r="BG53" s="9">
        <v>68</v>
      </c>
      <c r="BH53" s="9">
        <v>67.333299999999994</v>
      </c>
      <c r="BI53" s="9">
        <v>67.666700000000006</v>
      </c>
      <c r="BJ53" s="9">
        <v>68.333299999999994</v>
      </c>
      <c r="BK53" s="9">
        <v>69</v>
      </c>
      <c r="BL53" s="9">
        <v>72.333299999999994</v>
      </c>
      <c r="BM53" s="9">
        <v>75.333299999999994</v>
      </c>
      <c r="BN53" s="9">
        <v>80.333299999999994</v>
      </c>
      <c r="BO53" s="9">
        <v>84</v>
      </c>
      <c r="BP53" s="9">
        <v>86.666700000000006</v>
      </c>
      <c r="BQ53" s="9">
        <v>87.666700000000006</v>
      </c>
      <c r="BR53" s="9">
        <v>85</v>
      </c>
      <c r="BS53" s="9">
        <v>84.333299999999994</v>
      </c>
      <c r="BT53" s="9">
        <v>84.333299999999994</v>
      </c>
      <c r="BU53" s="9">
        <v>82</v>
      </c>
      <c r="BV53" s="9">
        <v>80</v>
      </c>
      <c r="BW53" s="9">
        <v>77.666700000000006</v>
      </c>
      <c r="BX53" s="9">
        <v>73.666700000000006</v>
      </c>
      <c r="BY53" s="9">
        <v>72</v>
      </c>
      <c r="BZ53" s="9">
        <v>70.333299999999994</v>
      </c>
      <c r="CA53" s="9">
        <v>70</v>
      </c>
      <c r="CB53" s="9">
        <v>0</v>
      </c>
    </row>
    <row r="54" spans="1:105" x14ac:dyDescent="0.25">
      <c r="A54" s="9" t="s">
        <v>131</v>
      </c>
      <c r="B54" s="9" t="s">
        <v>133</v>
      </c>
      <c r="C54" s="9" t="s">
        <v>126</v>
      </c>
      <c r="D54" s="9" t="s">
        <v>125</v>
      </c>
      <c r="E54" s="9">
        <v>8</v>
      </c>
      <c r="F54" s="9">
        <v>56.65578</v>
      </c>
      <c r="G54" s="9">
        <v>55.704599999999999</v>
      </c>
      <c r="H54" s="9">
        <v>56.565260000000002</v>
      </c>
      <c r="I54" s="9">
        <v>61.041849999999997</v>
      </c>
      <c r="J54" s="9">
        <v>66.733149999999995</v>
      </c>
      <c r="K54" s="9">
        <v>79.540409999999994</v>
      </c>
      <c r="L54" s="9">
        <v>87.458640000000003</v>
      </c>
      <c r="M54" s="9">
        <v>102.5639</v>
      </c>
      <c r="N54" s="9">
        <v>112.7697</v>
      </c>
      <c r="O54" s="9">
        <v>126.3051</v>
      </c>
      <c r="P54" s="9">
        <v>130.29089999999999</v>
      </c>
      <c r="Q54" s="9">
        <v>137.4521</v>
      </c>
      <c r="R54" s="9">
        <v>143.8646</v>
      </c>
      <c r="S54" s="9">
        <v>121.64109999999999</v>
      </c>
      <c r="T54" s="9">
        <v>120.7521</v>
      </c>
      <c r="U54" s="9">
        <v>121.6465</v>
      </c>
      <c r="V54" s="9">
        <v>124.53400000000001</v>
      </c>
      <c r="W54" s="9">
        <v>125.38800000000001</v>
      </c>
      <c r="X54" s="9">
        <v>147.9896</v>
      </c>
      <c r="Y54" s="9">
        <v>134.34139999999999</v>
      </c>
      <c r="Z54" s="9">
        <v>108.02630000000001</v>
      </c>
      <c r="AA54" s="9">
        <v>82.754189999999994</v>
      </c>
      <c r="AB54" s="9">
        <v>66.067539999999994</v>
      </c>
      <c r="AC54" s="9">
        <v>65.611080000000001</v>
      </c>
      <c r="AD54" s="9">
        <v>123.6713</v>
      </c>
      <c r="AE54" s="9">
        <v>56.548200000000001</v>
      </c>
      <c r="AF54" s="9">
        <v>55.77337</v>
      </c>
      <c r="AG54" s="9">
        <v>57.62003</v>
      </c>
      <c r="AH54" s="9">
        <v>61.51576</v>
      </c>
      <c r="AI54" s="9">
        <v>67.058779999999999</v>
      </c>
      <c r="AJ54" s="9">
        <v>80.356290000000001</v>
      </c>
      <c r="AK54" s="9">
        <v>88.817570000000003</v>
      </c>
      <c r="AL54" s="9">
        <v>102.16759999999999</v>
      </c>
      <c r="AM54" s="9">
        <v>111.0861</v>
      </c>
      <c r="AN54" s="9">
        <v>123.1955</v>
      </c>
      <c r="AO54" s="9">
        <v>127.8707</v>
      </c>
      <c r="AP54" s="9">
        <v>132.64789999999999</v>
      </c>
      <c r="AQ54" s="9">
        <v>136.58930000000001</v>
      </c>
      <c r="AR54" s="9">
        <v>138.5247</v>
      </c>
      <c r="AS54" s="9">
        <v>137.63570000000001</v>
      </c>
      <c r="AT54" s="9">
        <v>140.31</v>
      </c>
      <c r="AU54" s="9">
        <v>143.8869</v>
      </c>
      <c r="AV54" s="9">
        <v>146.21340000000001</v>
      </c>
      <c r="AW54" s="9">
        <v>145.2861</v>
      </c>
      <c r="AX54" s="9">
        <v>135.59</v>
      </c>
      <c r="AY54" s="9">
        <v>109.6144</v>
      </c>
      <c r="AZ54" s="9">
        <v>82.266800000000003</v>
      </c>
      <c r="BA54" s="9">
        <v>64.113119999999995</v>
      </c>
      <c r="BB54" s="9">
        <v>63.656660000000002</v>
      </c>
      <c r="BC54" s="9">
        <v>141.85830000000001</v>
      </c>
      <c r="BD54" s="9">
        <v>71.827550000000002</v>
      </c>
      <c r="BE54" s="9">
        <v>71.666700000000006</v>
      </c>
      <c r="BF54" s="9">
        <v>71.164730000000006</v>
      </c>
      <c r="BG54" s="9">
        <v>70.996170000000006</v>
      </c>
      <c r="BH54" s="9">
        <v>71.168559999999999</v>
      </c>
      <c r="BI54" s="9">
        <v>70.666700000000006</v>
      </c>
      <c r="BJ54" s="9">
        <v>70.157070000000004</v>
      </c>
      <c r="BK54" s="9">
        <v>71.501909999999995</v>
      </c>
      <c r="BL54" s="9">
        <v>73.674310000000006</v>
      </c>
      <c r="BM54" s="9">
        <v>78.022989999999993</v>
      </c>
      <c r="BN54" s="9">
        <v>82.367779999999996</v>
      </c>
      <c r="BO54" s="9">
        <v>85.386989999999997</v>
      </c>
      <c r="BP54" s="9">
        <v>86.720290000000006</v>
      </c>
      <c r="BQ54" s="9">
        <v>85.559389999999993</v>
      </c>
      <c r="BR54" s="9">
        <v>84.547889999999995</v>
      </c>
      <c r="BS54" s="9">
        <v>83.881240000000005</v>
      </c>
      <c r="BT54" s="9">
        <v>84.375500000000002</v>
      </c>
      <c r="BU54" s="9">
        <v>83.367779999999996</v>
      </c>
      <c r="BV54" s="9">
        <v>81.528729999999996</v>
      </c>
      <c r="BW54" s="9">
        <v>80.521069999999995</v>
      </c>
      <c r="BX54" s="9">
        <v>77.513409999999993</v>
      </c>
      <c r="BY54" s="9">
        <v>75.839039999999997</v>
      </c>
      <c r="BZ54" s="9">
        <v>74.842929999999996</v>
      </c>
      <c r="CA54" s="9">
        <v>73.501909999999995</v>
      </c>
      <c r="CB54" s="9">
        <v>173</v>
      </c>
      <c r="CC54" s="9">
        <v>0.24741779999999999</v>
      </c>
      <c r="CD54" s="9">
        <v>0.24027000000000001</v>
      </c>
      <c r="CE54" s="9">
        <v>0.21571380000000001</v>
      </c>
      <c r="CF54" s="9">
        <v>0.1837049</v>
      </c>
      <c r="CG54" s="9">
        <v>0.2639088</v>
      </c>
      <c r="CH54" s="9">
        <v>0.28730539999999999</v>
      </c>
      <c r="CI54" s="9">
        <v>0.3853068</v>
      </c>
      <c r="CJ54" s="9">
        <v>0.35644589999999998</v>
      </c>
      <c r="CK54" s="9">
        <v>0.50737659999999996</v>
      </c>
      <c r="CL54" s="9">
        <v>0.75021170000000004</v>
      </c>
      <c r="CM54" s="9">
        <v>0.66039429999999999</v>
      </c>
      <c r="CN54" s="9">
        <v>0.63835589999999998</v>
      </c>
      <c r="CO54" s="9">
        <v>0.55895309999999998</v>
      </c>
      <c r="CP54" s="9">
        <v>0.6051453</v>
      </c>
      <c r="CQ54" s="9">
        <v>0.60077899999999995</v>
      </c>
      <c r="CR54" s="9">
        <v>0.64346749999999997</v>
      </c>
      <c r="CS54" s="9">
        <v>0.59183490000000005</v>
      </c>
      <c r="CT54" s="9">
        <v>0.53832590000000002</v>
      </c>
      <c r="CU54" s="9">
        <v>0.96055400000000002</v>
      </c>
      <c r="CV54" s="9">
        <v>1.3205720000000001</v>
      </c>
      <c r="CW54" s="9">
        <v>0.89690139999999996</v>
      </c>
      <c r="CX54" s="9">
        <v>0.55112430000000001</v>
      </c>
      <c r="CY54" s="9">
        <v>0.36968440000000002</v>
      </c>
      <c r="CZ54" s="9">
        <v>0.3784672</v>
      </c>
      <c r="DA54" s="9">
        <v>0.41165020000000002</v>
      </c>
    </row>
    <row r="55" spans="1:105" x14ac:dyDescent="0.25">
      <c r="A55" s="9" t="s">
        <v>131</v>
      </c>
      <c r="B55" s="9" t="s">
        <v>133</v>
      </c>
      <c r="C55" s="9" t="s">
        <v>126</v>
      </c>
      <c r="D55" s="9" t="s">
        <v>125</v>
      </c>
      <c r="E55" s="9">
        <v>9</v>
      </c>
      <c r="F55" s="9">
        <v>52.778970000000001</v>
      </c>
      <c r="G55" s="9">
        <v>50.207250000000002</v>
      </c>
      <c r="H55" s="9">
        <v>45.480319999999999</v>
      </c>
      <c r="I55" s="9">
        <v>47.023890000000002</v>
      </c>
      <c r="J55" s="9">
        <v>49.43956</v>
      </c>
      <c r="K55" s="9">
        <v>59.1785</v>
      </c>
      <c r="L55" s="9">
        <v>70.420680000000004</v>
      </c>
      <c r="M55" s="9">
        <v>87.161289999999994</v>
      </c>
      <c r="N55" s="9">
        <v>101.1844</v>
      </c>
      <c r="O55" s="9">
        <v>120.29989999999999</v>
      </c>
      <c r="P55" s="9">
        <v>125.8827</v>
      </c>
      <c r="Q55" s="9">
        <v>138.14879999999999</v>
      </c>
      <c r="R55" s="9">
        <v>144.4932</v>
      </c>
      <c r="S55" s="9">
        <v>126.7814</v>
      </c>
      <c r="T55" s="9">
        <v>126.53700000000001</v>
      </c>
      <c r="U55" s="9">
        <v>129.4479</v>
      </c>
      <c r="V55" s="9">
        <v>132.9813</v>
      </c>
      <c r="W55" s="9">
        <v>133.9529</v>
      </c>
      <c r="X55" s="9">
        <v>157.66480000000001</v>
      </c>
      <c r="Y55" s="9">
        <v>142.9435</v>
      </c>
      <c r="Z55" s="9">
        <v>107.66840000000001</v>
      </c>
      <c r="AA55" s="9">
        <v>80.388769999999994</v>
      </c>
      <c r="AB55" s="9">
        <v>62.363750000000003</v>
      </c>
      <c r="AC55" s="9">
        <v>62.00047</v>
      </c>
      <c r="AD55" s="9">
        <v>130.21129999999999</v>
      </c>
      <c r="AE55" s="9">
        <v>46.916930000000001</v>
      </c>
      <c r="AF55" s="9">
        <v>45.61506</v>
      </c>
      <c r="AG55" s="9">
        <v>46.464419999999997</v>
      </c>
      <c r="AH55" s="9">
        <v>48.58569</v>
      </c>
      <c r="AI55" s="9">
        <v>51.778750000000002</v>
      </c>
      <c r="AJ55" s="9">
        <v>62.714660000000002</v>
      </c>
      <c r="AK55" s="9">
        <v>70.546589999999995</v>
      </c>
      <c r="AL55" s="9">
        <v>86.272319999999993</v>
      </c>
      <c r="AM55" s="9">
        <v>97.233559999999997</v>
      </c>
      <c r="AN55" s="9">
        <v>115.2002</v>
      </c>
      <c r="AO55" s="9">
        <v>124.0673</v>
      </c>
      <c r="AP55" s="9">
        <v>132.667</v>
      </c>
      <c r="AQ55" s="9">
        <v>138.85310000000001</v>
      </c>
      <c r="AR55" s="9">
        <v>142.42070000000001</v>
      </c>
      <c r="AS55" s="9">
        <v>142.1764</v>
      </c>
      <c r="AT55" s="9">
        <v>147.13460000000001</v>
      </c>
      <c r="AU55" s="9">
        <v>151.42850000000001</v>
      </c>
      <c r="AV55" s="9">
        <v>150.53870000000001</v>
      </c>
      <c r="AW55" s="9">
        <v>151.8964</v>
      </c>
      <c r="AX55" s="9">
        <v>134.83189999999999</v>
      </c>
      <c r="AY55" s="9">
        <v>105.4657</v>
      </c>
      <c r="AZ55" s="9">
        <v>78.218649999999997</v>
      </c>
      <c r="BA55" s="9">
        <v>60.566409999999998</v>
      </c>
      <c r="BB55" s="9">
        <v>60.203139999999998</v>
      </c>
      <c r="BC55" s="9">
        <v>147.39410000000001</v>
      </c>
      <c r="BD55" s="9">
        <v>73.81644</v>
      </c>
      <c r="BE55" s="9">
        <v>73.81644</v>
      </c>
      <c r="BF55" s="9">
        <v>73.65916</v>
      </c>
      <c r="BG55" s="9">
        <v>74.513109999999998</v>
      </c>
      <c r="BH55" s="9">
        <v>73.842709999999997</v>
      </c>
      <c r="BI55" s="9">
        <v>74.355770000000007</v>
      </c>
      <c r="BJ55" s="9">
        <v>74.355770000000007</v>
      </c>
      <c r="BK55" s="9">
        <v>74.007490000000004</v>
      </c>
      <c r="BL55" s="9">
        <v>79.033709999999999</v>
      </c>
      <c r="BM55" s="9">
        <v>84.232190000000003</v>
      </c>
      <c r="BN55" s="9">
        <v>90.037450000000007</v>
      </c>
      <c r="BO55" s="9">
        <v>95.374549999999999</v>
      </c>
      <c r="BP55" s="9">
        <v>96.382189999999994</v>
      </c>
      <c r="BQ55" s="9">
        <v>95.359570000000005</v>
      </c>
      <c r="BR55" s="9">
        <v>95.865189999999998</v>
      </c>
      <c r="BS55" s="9">
        <v>95.857699999999994</v>
      </c>
      <c r="BT55" s="9">
        <v>94.681629999999998</v>
      </c>
      <c r="BU55" s="9">
        <v>95.513109999999998</v>
      </c>
      <c r="BV55" s="9">
        <v>92.34084</v>
      </c>
      <c r="BW55" s="9">
        <v>86.674139999999994</v>
      </c>
      <c r="BX55" s="9">
        <v>81.003749999999997</v>
      </c>
      <c r="BY55" s="9">
        <v>79.666700000000006</v>
      </c>
      <c r="BZ55" s="9">
        <v>78.670389999999998</v>
      </c>
      <c r="CA55" s="9">
        <v>77.486890000000002</v>
      </c>
      <c r="CB55" s="9">
        <v>178</v>
      </c>
      <c r="CC55" s="9">
        <v>0.66497989999999996</v>
      </c>
      <c r="CD55" s="9">
        <v>0.59631480000000003</v>
      </c>
      <c r="CE55" s="9">
        <v>0.5531298</v>
      </c>
      <c r="CF55" s="9">
        <v>0.51977549999999995</v>
      </c>
      <c r="CG55" s="9">
        <v>0.70315810000000001</v>
      </c>
      <c r="CH55" s="9">
        <v>0.76315920000000004</v>
      </c>
      <c r="CI55" s="9">
        <v>1.0837190000000001</v>
      </c>
      <c r="CJ55" s="9">
        <v>0.94690770000000002</v>
      </c>
      <c r="CK55" s="9">
        <v>1.3197099999999999</v>
      </c>
      <c r="CL55" s="9">
        <v>1.939848</v>
      </c>
      <c r="CM55" s="9">
        <v>1.7641579999999999</v>
      </c>
      <c r="CN55" s="9">
        <v>1.603729</v>
      </c>
      <c r="CO55" s="9">
        <v>1.4660219999999999</v>
      </c>
      <c r="CP55" s="9">
        <v>1.5696349999999999</v>
      </c>
      <c r="CQ55" s="9">
        <v>1.5678049999999999</v>
      </c>
      <c r="CR55" s="9">
        <v>1.6564179999999999</v>
      </c>
      <c r="CS55" s="9">
        <v>1.5212289999999999</v>
      </c>
      <c r="CT55" s="9">
        <v>1.4757309999999999</v>
      </c>
      <c r="CU55" s="9">
        <v>2.6787809999999999</v>
      </c>
      <c r="CV55" s="9">
        <v>3.5933449999999998</v>
      </c>
      <c r="CW55" s="9">
        <v>2.4123969999999999</v>
      </c>
      <c r="CX55" s="9">
        <v>1.318886</v>
      </c>
      <c r="CY55" s="9">
        <v>0.96363569999999998</v>
      </c>
      <c r="CZ55" s="9">
        <v>0.99407970000000001</v>
      </c>
      <c r="DA55" s="9">
        <v>1.1103400000000001</v>
      </c>
    </row>
    <row r="56" spans="1:105" x14ac:dyDescent="0.25">
      <c r="A56" s="9" t="s">
        <v>131</v>
      </c>
      <c r="B56" s="9" t="s">
        <v>133</v>
      </c>
      <c r="C56" s="9" t="s">
        <v>126</v>
      </c>
      <c r="D56" s="9" t="s">
        <v>125</v>
      </c>
      <c r="E56" s="9">
        <v>10</v>
      </c>
      <c r="F56" s="9">
        <v>46.929369999999999</v>
      </c>
      <c r="G56" s="9">
        <v>45.734540000000003</v>
      </c>
      <c r="H56" s="9">
        <v>46.842640000000003</v>
      </c>
      <c r="I56" s="9">
        <v>50.917389999999997</v>
      </c>
      <c r="J56" s="9">
        <v>56.053890000000003</v>
      </c>
      <c r="K56" s="9">
        <v>64.671940000000006</v>
      </c>
      <c r="L56" s="9">
        <v>68.473770000000002</v>
      </c>
      <c r="M56" s="9">
        <v>80.30453</v>
      </c>
      <c r="N56" s="9">
        <v>88.543729999999996</v>
      </c>
      <c r="O56" s="9">
        <v>103.94750000000001</v>
      </c>
      <c r="P56" s="9">
        <v>110.3164</v>
      </c>
      <c r="Q56" s="9">
        <v>123.6495</v>
      </c>
      <c r="R56" s="9">
        <v>131.0061</v>
      </c>
      <c r="S56" s="9">
        <v>115.7433</v>
      </c>
      <c r="T56" s="9">
        <v>115.5784</v>
      </c>
      <c r="U56" s="9">
        <v>118.599</v>
      </c>
      <c r="V56" s="9">
        <v>119.3275</v>
      </c>
      <c r="W56" s="9">
        <v>123.4258</v>
      </c>
      <c r="X56" s="9">
        <v>138.09870000000001</v>
      </c>
      <c r="Y56" s="9">
        <v>115.0373</v>
      </c>
      <c r="Z56" s="9">
        <v>88.103570000000005</v>
      </c>
      <c r="AA56" s="9">
        <v>68.938450000000003</v>
      </c>
      <c r="AB56" s="9">
        <v>55.882359999999998</v>
      </c>
      <c r="AC56" s="9">
        <v>55.439160000000001</v>
      </c>
      <c r="AD56" s="9">
        <v>118.7491</v>
      </c>
      <c r="AE56" s="9">
        <v>47.980069999999998</v>
      </c>
      <c r="AF56" s="9">
        <v>46.495519999999999</v>
      </c>
      <c r="AG56" s="9">
        <v>47.550199999999997</v>
      </c>
      <c r="AH56" s="9">
        <v>50.367310000000003</v>
      </c>
      <c r="AI56" s="9">
        <v>54.621569999999998</v>
      </c>
      <c r="AJ56" s="9">
        <v>66.136380000000003</v>
      </c>
      <c r="AK56" s="9">
        <v>69.36</v>
      </c>
      <c r="AL56" s="9">
        <v>82.234920000000002</v>
      </c>
      <c r="AM56" s="9">
        <v>90.59554</v>
      </c>
      <c r="AN56" s="9">
        <v>104.7987</v>
      </c>
      <c r="AO56" s="9">
        <v>112.5765</v>
      </c>
      <c r="AP56" s="9">
        <v>121.40179999999999</v>
      </c>
      <c r="AQ56" s="9">
        <v>126.2139</v>
      </c>
      <c r="AR56" s="9">
        <v>131.13319999999999</v>
      </c>
      <c r="AS56" s="9">
        <v>130.9683</v>
      </c>
      <c r="AT56" s="9">
        <v>136.36359999999999</v>
      </c>
      <c r="AU56" s="9">
        <v>139.82759999999999</v>
      </c>
      <c r="AV56" s="9">
        <v>142.5693</v>
      </c>
      <c r="AW56" s="9">
        <v>138.4111</v>
      </c>
      <c r="AX56" s="9">
        <v>122.7607</v>
      </c>
      <c r="AY56" s="9">
        <v>96.172870000000003</v>
      </c>
      <c r="AZ56" s="9">
        <v>73.436580000000006</v>
      </c>
      <c r="BA56" s="9">
        <v>57.99803</v>
      </c>
      <c r="BB56" s="9">
        <v>57.554830000000003</v>
      </c>
      <c r="BC56" s="9">
        <v>136.49690000000001</v>
      </c>
      <c r="BD56" s="9">
        <v>67.323719999999994</v>
      </c>
      <c r="BE56" s="9">
        <v>66.828540000000004</v>
      </c>
      <c r="BF56" s="9">
        <v>66.333299999999994</v>
      </c>
      <c r="BG56" s="9">
        <v>66.672489999999996</v>
      </c>
      <c r="BH56" s="9">
        <v>66.339079999999996</v>
      </c>
      <c r="BI56" s="9">
        <v>64</v>
      </c>
      <c r="BJ56" s="9">
        <v>65</v>
      </c>
      <c r="BK56" s="9">
        <v>65</v>
      </c>
      <c r="BL56" s="9">
        <v>70.516379999999998</v>
      </c>
      <c r="BM56" s="9">
        <v>78.202290000000005</v>
      </c>
      <c r="BN56" s="9">
        <v>85.032749999999993</v>
      </c>
      <c r="BO56" s="9">
        <v>88.030829999999995</v>
      </c>
      <c r="BP56" s="9">
        <v>89.200370000000007</v>
      </c>
      <c r="BQ56" s="9">
        <v>89.367980000000003</v>
      </c>
      <c r="BR56" s="9">
        <v>89.028899999999993</v>
      </c>
      <c r="BS56" s="9">
        <v>88.358400000000003</v>
      </c>
      <c r="BT56" s="9">
        <v>86.857439999999997</v>
      </c>
      <c r="BU56" s="9">
        <v>84.512529999999998</v>
      </c>
      <c r="BV56" s="9">
        <v>81.668580000000006</v>
      </c>
      <c r="BW56" s="9">
        <v>75.828540000000004</v>
      </c>
      <c r="BX56" s="9">
        <v>73.487470000000002</v>
      </c>
      <c r="BY56" s="9">
        <v>70.651240000000001</v>
      </c>
      <c r="BZ56" s="9">
        <v>69.649360000000001</v>
      </c>
      <c r="CA56" s="9">
        <v>67.984589999999997</v>
      </c>
      <c r="CB56" s="9">
        <v>173</v>
      </c>
      <c r="CC56" s="9">
        <v>0.60032870000000005</v>
      </c>
      <c r="CD56" s="9">
        <v>0.61441610000000002</v>
      </c>
      <c r="CE56" s="9">
        <v>0.52277620000000002</v>
      </c>
      <c r="CF56" s="9">
        <v>0.48512959999999999</v>
      </c>
      <c r="CG56" s="9">
        <v>0.68051530000000005</v>
      </c>
      <c r="CH56" s="9">
        <v>0.77380649999999995</v>
      </c>
      <c r="CI56" s="9">
        <v>1.092012</v>
      </c>
      <c r="CJ56" s="9">
        <v>0.97982550000000002</v>
      </c>
      <c r="CK56" s="9">
        <v>1.3824920000000001</v>
      </c>
      <c r="CL56" s="9">
        <v>2.1096629999999998</v>
      </c>
      <c r="CM56" s="9">
        <v>1.7935220000000001</v>
      </c>
      <c r="CN56" s="9">
        <v>1.607248</v>
      </c>
      <c r="CO56" s="9">
        <v>1.505463</v>
      </c>
      <c r="CP56" s="9">
        <v>1.6165430000000001</v>
      </c>
      <c r="CQ56" s="9">
        <v>1.6049869999999999</v>
      </c>
      <c r="CR56" s="9">
        <v>1.684874</v>
      </c>
      <c r="CS56" s="9">
        <v>1.539741</v>
      </c>
      <c r="CT56" s="9">
        <v>1.3623369999999999</v>
      </c>
      <c r="CU56" s="9">
        <v>2.4716610000000001</v>
      </c>
      <c r="CV56" s="9">
        <v>3.598052</v>
      </c>
      <c r="CW56" s="9">
        <v>2.2820670000000001</v>
      </c>
      <c r="CX56" s="9">
        <v>1.38472</v>
      </c>
      <c r="CY56" s="9">
        <v>0.98989760000000004</v>
      </c>
      <c r="CZ56" s="9">
        <v>1.001028</v>
      </c>
      <c r="DA56" s="9">
        <v>1.091626</v>
      </c>
    </row>
    <row r="57" spans="1:105" x14ac:dyDescent="0.25">
      <c r="A57" s="9" t="s">
        <v>131</v>
      </c>
      <c r="B57" s="9" t="s">
        <v>133</v>
      </c>
      <c r="C57" s="9" t="s">
        <v>126</v>
      </c>
      <c r="D57" s="9" t="s">
        <v>17</v>
      </c>
      <c r="E57" s="9">
        <v>8</v>
      </c>
      <c r="F57" s="9">
        <v>58.43891</v>
      </c>
      <c r="G57" s="9">
        <v>57.380409999999998</v>
      </c>
      <c r="H57" s="9">
        <v>58.317599999999999</v>
      </c>
      <c r="I57" s="9">
        <v>62.830179999999999</v>
      </c>
      <c r="J57" s="9">
        <v>68.561539999999994</v>
      </c>
      <c r="K57" s="9">
        <v>81.359489999999994</v>
      </c>
      <c r="L57" s="9">
        <v>88.675870000000003</v>
      </c>
      <c r="M57" s="9">
        <v>103.9491</v>
      </c>
      <c r="N57" s="9">
        <v>113.70610000000001</v>
      </c>
      <c r="O57" s="9">
        <v>126.6044</v>
      </c>
      <c r="P57" s="9">
        <v>130.0187</v>
      </c>
      <c r="Q57" s="9">
        <v>136.68170000000001</v>
      </c>
      <c r="R57" s="9">
        <v>143.1876</v>
      </c>
      <c r="S57" s="9">
        <v>121.8532</v>
      </c>
      <c r="T57" s="9">
        <v>121.55880000000001</v>
      </c>
      <c r="U57" s="9">
        <v>122.82980000000001</v>
      </c>
      <c r="V57" s="9">
        <v>125.84139999999999</v>
      </c>
      <c r="W57" s="9">
        <v>125.44159999999999</v>
      </c>
      <c r="X57" s="9">
        <v>148.49080000000001</v>
      </c>
      <c r="Y57" s="9">
        <v>134.82300000000001</v>
      </c>
      <c r="Z57" s="9">
        <v>108.6695</v>
      </c>
      <c r="AA57" s="9">
        <v>83.907539999999997</v>
      </c>
      <c r="AB57" s="9">
        <v>67.52</v>
      </c>
      <c r="AC57" s="9">
        <v>67.219939999999994</v>
      </c>
      <c r="AD57" s="9">
        <v>124.1489</v>
      </c>
      <c r="AE57" s="9">
        <v>58.420459999999999</v>
      </c>
      <c r="AF57" s="9">
        <v>57.484299999999998</v>
      </c>
      <c r="AG57" s="9">
        <v>59.403660000000002</v>
      </c>
      <c r="AH57" s="9">
        <v>63.356090000000002</v>
      </c>
      <c r="AI57" s="9">
        <v>68.969530000000006</v>
      </c>
      <c r="AJ57" s="9">
        <v>82.272109999999998</v>
      </c>
      <c r="AK57" s="9">
        <v>89.971509999999995</v>
      </c>
      <c r="AL57" s="9">
        <v>103.4954</v>
      </c>
      <c r="AM57" s="9">
        <v>111.9692</v>
      </c>
      <c r="AN57" s="9">
        <v>123.48439999999999</v>
      </c>
      <c r="AO57" s="9">
        <v>127.4706</v>
      </c>
      <c r="AP57" s="9">
        <v>131.91130000000001</v>
      </c>
      <c r="AQ57" s="9">
        <v>135.91720000000001</v>
      </c>
      <c r="AR57" s="9">
        <v>138.65100000000001</v>
      </c>
      <c r="AS57" s="9">
        <v>138.35659999999999</v>
      </c>
      <c r="AT57" s="9">
        <v>141.37469999999999</v>
      </c>
      <c r="AU57" s="9">
        <v>145.09440000000001</v>
      </c>
      <c r="AV57" s="9">
        <v>146.14259999999999</v>
      </c>
      <c r="AW57" s="9">
        <v>145.8723</v>
      </c>
      <c r="AX57" s="9">
        <v>136.00219999999999</v>
      </c>
      <c r="AY57" s="9">
        <v>110.2056</v>
      </c>
      <c r="AZ57" s="9">
        <v>83.433359999999993</v>
      </c>
      <c r="BA57" s="9">
        <v>65.613510000000005</v>
      </c>
      <c r="BB57" s="9">
        <v>65.313450000000003</v>
      </c>
      <c r="BC57" s="9">
        <v>142.2302</v>
      </c>
      <c r="BD57" s="9">
        <v>69.904200000000003</v>
      </c>
      <c r="BE57" s="9">
        <v>69.654200000000003</v>
      </c>
      <c r="BF57" s="9">
        <v>69.112070000000003</v>
      </c>
      <c r="BG57" s="9">
        <v>68.906109999999998</v>
      </c>
      <c r="BH57" s="9">
        <v>68.865899999999996</v>
      </c>
      <c r="BI57" s="9">
        <v>68.869739999999993</v>
      </c>
      <c r="BJ57" s="9">
        <v>68.954999999999998</v>
      </c>
      <c r="BK57" s="9">
        <v>69.496170000000006</v>
      </c>
      <c r="BL57" s="9">
        <v>72.341920000000002</v>
      </c>
      <c r="BM57" s="9">
        <v>75.940600000000003</v>
      </c>
      <c r="BN57" s="9">
        <v>80.067989999999995</v>
      </c>
      <c r="BO57" s="9">
        <v>83.580500000000001</v>
      </c>
      <c r="BP57" s="9">
        <v>84.877409999999998</v>
      </c>
      <c r="BQ57" s="9">
        <v>84.833370000000002</v>
      </c>
      <c r="BR57" s="9">
        <v>84.45496</v>
      </c>
      <c r="BS57" s="9">
        <v>84.20017</v>
      </c>
      <c r="BT57" s="9">
        <v>83.613039999999998</v>
      </c>
      <c r="BU57" s="9">
        <v>82.939689999999999</v>
      </c>
      <c r="BV57" s="9">
        <v>81.016279999999995</v>
      </c>
      <c r="BW57" s="9">
        <v>78.386970000000005</v>
      </c>
      <c r="BX57" s="9">
        <v>74.919579999999996</v>
      </c>
      <c r="BY57" s="9">
        <v>73.288300000000007</v>
      </c>
      <c r="BZ57" s="9">
        <v>72.369739999999993</v>
      </c>
      <c r="CA57" s="9">
        <v>71.488500000000002</v>
      </c>
      <c r="CB57" s="9">
        <v>174</v>
      </c>
      <c r="CC57" s="9">
        <v>0.2420871</v>
      </c>
      <c r="CD57" s="9">
        <v>0.24095569999999999</v>
      </c>
      <c r="CE57" s="9">
        <v>0.21503449999999999</v>
      </c>
      <c r="CF57" s="9">
        <v>0.1872772</v>
      </c>
      <c r="CG57" s="9">
        <v>0.25872709999999999</v>
      </c>
      <c r="CH57" s="9">
        <v>0.28224919999999998</v>
      </c>
      <c r="CI57" s="9">
        <v>0.38827879999999998</v>
      </c>
      <c r="CJ57" s="9">
        <v>0.35812660000000002</v>
      </c>
      <c r="CK57" s="9">
        <v>0.50893840000000001</v>
      </c>
      <c r="CL57" s="9">
        <v>0.73871030000000004</v>
      </c>
      <c r="CM57" s="9">
        <v>0.66028359999999997</v>
      </c>
      <c r="CN57" s="9">
        <v>0.64260229999999996</v>
      </c>
      <c r="CO57" s="9">
        <v>0.55658039999999998</v>
      </c>
      <c r="CP57" s="9">
        <v>0.59775659999999997</v>
      </c>
      <c r="CQ57" s="9">
        <v>0.59775100000000003</v>
      </c>
      <c r="CR57" s="9">
        <v>0.64782050000000002</v>
      </c>
      <c r="CS57" s="9">
        <v>0.58155789999999996</v>
      </c>
      <c r="CT57" s="9">
        <v>0.54504589999999997</v>
      </c>
      <c r="CU57" s="9">
        <v>0.95622779999999996</v>
      </c>
      <c r="CV57" s="9">
        <v>1.2366809999999999</v>
      </c>
      <c r="CW57" s="9">
        <v>0.87881310000000001</v>
      </c>
      <c r="CX57" s="9">
        <v>0.54688099999999995</v>
      </c>
      <c r="CY57" s="9">
        <v>0.3701141</v>
      </c>
      <c r="CZ57" s="9">
        <v>0.37521149999999998</v>
      </c>
      <c r="DA57" s="9">
        <v>0.41974939999999999</v>
      </c>
    </row>
    <row r="58" spans="1:105" x14ac:dyDescent="0.25">
      <c r="F58" s="9"/>
    </row>
    <row r="59" spans="1:105" x14ac:dyDescent="0.25">
      <c r="F59" s="9"/>
    </row>
    <row r="60" spans="1:105" x14ac:dyDescent="0.25">
      <c r="F60" s="9"/>
    </row>
    <row r="61" spans="1:105" x14ac:dyDescent="0.25">
      <c r="F61" s="9"/>
    </row>
    <row r="62" spans="1:105" x14ac:dyDescent="0.25">
      <c r="F62" s="9"/>
    </row>
    <row r="63" spans="1:105" x14ac:dyDescent="0.25">
      <c r="F63" s="9"/>
    </row>
    <row r="64" spans="1:105" x14ac:dyDescent="0.25">
      <c r="F64" s="9"/>
    </row>
    <row r="65" spans="6:6" x14ac:dyDescent="0.25">
      <c r="F65" s="9"/>
    </row>
    <row r="66" spans="6:6" x14ac:dyDescent="0.25">
      <c r="F66" s="9"/>
    </row>
    <row r="67" spans="6:6" x14ac:dyDescent="0.25">
      <c r="F67" s="9"/>
    </row>
    <row r="68" spans="6:6" x14ac:dyDescent="0.25">
      <c r="F68" s="9"/>
    </row>
    <row r="69" spans="6:6" x14ac:dyDescent="0.25">
      <c r="F69" s="9"/>
    </row>
    <row r="70" spans="6:6" x14ac:dyDescent="0.25">
      <c r="F70" s="9"/>
    </row>
    <row r="71" spans="6:6" x14ac:dyDescent="0.25">
      <c r="F71" s="9"/>
    </row>
    <row r="72" spans="6:6" x14ac:dyDescent="0.25">
      <c r="F72" s="9"/>
    </row>
    <row r="73" spans="6:6" x14ac:dyDescent="0.25">
      <c r="F73" s="9"/>
    </row>
    <row r="74" spans="6:6" x14ac:dyDescent="0.25">
      <c r="F74" s="9"/>
    </row>
    <row r="75" spans="6:6" x14ac:dyDescent="0.25">
      <c r="F75" s="9"/>
    </row>
    <row r="76" spans="6:6" x14ac:dyDescent="0.25">
      <c r="F76" s="9"/>
    </row>
    <row r="77" spans="6:6" x14ac:dyDescent="0.25">
      <c r="F77" s="9"/>
    </row>
    <row r="78" spans="6:6" x14ac:dyDescent="0.25">
      <c r="F78" s="9"/>
    </row>
    <row r="79" spans="6:6" x14ac:dyDescent="0.25">
      <c r="F79" s="9"/>
    </row>
    <row r="80" spans="6:6" x14ac:dyDescent="0.25">
      <c r="F80" s="9"/>
    </row>
    <row r="81" spans="6:6" x14ac:dyDescent="0.25">
      <c r="F81" s="9"/>
    </row>
    <row r="82" spans="6:6" x14ac:dyDescent="0.25">
      <c r="F82" s="9"/>
    </row>
    <row r="83" spans="6:6" x14ac:dyDescent="0.25">
      <c r="F83" s="9"/>
    </row>
    <row r="84" spans="6:6" x14ac:dyDescent="0.25">
      <c r="F84" s="9"/>
    </row>
    <row r="85" spans="6:6" x14ac:dyDescent="0.25">
      <c r="F85" s="9"/>
    </row>
    <row r="86" spans="6:6" x14ac:dyDescent="0.25">
      <c r="F86" s="9"/>
    </row>
    <row r="87" spans="6:6" x14ac:dyDescent="0.25">
      <c r="F87" s="9"/>
    </row>
    <row r="88" spans="6:6" x14ac:dyDescent="0.25">
      <c r="F88" s="9"/>
    </row>
    <row r="89" spans="6:6" x14ac:dyDescent="0.25">
      <c r="F89" s="9"/>
    </row>
    <row r="90" spans="6:6" x14ac:dyDescent="0.25">
      <c r="F90" s="9"/>
    </row>
    <row r="91" spans="6:6" x14ac:dyDescent="0.25">
      <c r="F91" s="9"/>
    </row>
    <row r="92" spans="6:6" x14ac:dyDescent="0.25">
      <c r="F92" s="9"/>
    </row>
    <row r="93" spans="6:6" x14ac:dyDescent="0.25">
      <c r="F93" s="9"/>
    </row>
    <row r="94" spans="6:6" x14ac:dyDescent="0.25">
      <c r="F94" s="9"/>
    </row>
    <row r="95" spans="6:6" x14ac:dyDescent="0.25">
      <c r="F95" s="9"/>
    </row>
    <row r="96" spans="6:6" x14ac:dyDescent="0.25">
      <c r="F96" s="9"/>
    </row>
    <row r="97" spans="6:6" x14ac:dyDescent="0.25">
      <c r="F97" s="9"/>
    </row>
    <row r="98" spans="6:6" x14ac:dyDescent="0.25">
      <c r="F98" s="9"/>
    </row>
    <row r="99" spans="6:6" x14ac:dyDescent="0.25">
      <c r="F99" s="9"/>
    </row>
    <row r="100" spans="6:6" x14ac:dyDescent="0.25">
      <c r="F100" s="9"/>
    </row>
    <row r="101" spans="6:6" x14ac:dyDescent="0.25">
      <c r="F101" s="9"/>
    </row>
    <row r="102" spans="6:6" x14ac:dyDescent="0.25">
      <c r="F102" s="9"/>
    </row>
    <row r="103" spans="6:6" x14ac:dyDescent="0.25">
      <c r="F103" s="9"/>
    </row>
    <row r="104" spans="6:6" x14ac:dyDescent="0.25">
      <c r="F104" s="9"/>
    </row>
    <row r="105" spans="6:6" x14ac:dyDescent="0.25">
      <c r="F105" s="9"/>
    </row>
    <row r="106" spans="6:6" x14ac:dyDescent="0.25">
      <c r="F106" s="9"/>
    </row>
    <row r="107" spans="6:6" x14ac:dyDescent="0.25">
      <c r="F107" s="9"/>
    </row>
    <row r="108" spans="6:6" x14ac:dyDescent="0.25">
      <c r="F108" s="9"/>
    </row>
    <row r="109" spans="6:6" x14ac:dyDescent="0.25">
      <c r="F109" s="9"/>
    </row>
    <row r="110" spans="6:6" x14ac:dyDescent="0.25">
      <c r="F110" s="9"/>
    </row>
    <row r="111" spans="6:6" x14ac:dyDescent="0.25">
      <c r="F111" s="9"/>
    </row>
    <row r="112" spans="6:6" x14ac:dyDescent="0.25">
      <c r="F112" s="9"/>
    </row>
    <row r="113" spans="6:6" x14ac:dyDescent="0.25">
      <c r="F113" s="9"/>
    </row>
    <row r="114" spans="6:6" x14ac:dyDescent="0.25">
      <c r="F114" s="9"/>
    </row>
    <row r="115" spans="6:6" x14ac:dyDescent="0.25">
      <c r="F115" s="9"/>
    </row>
    <row r="116" spans="6:6" x14ac:dyDescent="0.25">
      <c r="F116" s="9"/>
    </row>
    <row r="117" spans="6:6" x14ac:dyDescent="0.25">
      <c r="F117" s="9"/>
    </row>
    <row r="118" spans="6:6" x14ac:dyDescent="0.25">
      <c r="F118" s="9"/>
    </row>
    <row r="119" spans="6:6" x14ac:dyDescent="0.25">
      <c r="F119" s="9"/>
    </row>
    <row r="120" spans="6:6" x14ac:dyDescent="0.25">
      <c r="F120" s="9"/>
    </row>
    <row r="121" spans="6:6" x14ac:dyDescent="0.25">
      <c r="F121" s="9"/>
    </row>
    <row r="122" spans="6:6" x14ac:dyDescent="0.25">
      <c r="F122" s="9"/>
    </row>
    <row r="123" spans="6:6" x14ac:dyDescent="0.25">
      <c r="F123" s="9"/>
    </row>
    <row r="124" spans="6:6" x14ac:dyDescent="0.25">
      <c r="F124" s="9"/>
    </row>
    <row r="125" spans="6:6" x14ac:dyDescent="0.25">
      <c r="F125" s="9"/>
    </row>
    <row r="126" spans="6:6" x14ac:dyDescent="0.25">
      <c r="F126" s="9"/>
    </row>
    <row r="127" spans="6:6" x14ac:dyDescent="0.25">
      <c r="F127" s="9"/>
    </row>
    <row r="128" spans="6:6" x14ac:dyDescent="0.25">
      <c r="F128" s="9"/>
    </row>
    <row r="129" spans="6:6" x14ac:dyDescent="0.25">
      <c r="F129" s="9"/>
    </row>
    <row r="130" spans="6:6" x14ac:dyDescent="0.25">
      <c r="F130" s="9"/>
    </row>
    <row r="131" spans="6:6" x14ac:dyDescent="0.25">
      <c r="F131" s="9"/>
    </row>
    <row r="132" spans="6:6" x14ac:dyDescent="0.25">
      <c r="F132" s="9"/>
    </row>
    <row r="133" spans="6:6" x14ac:dyDescent="0.25">
      <c r="F133" s="9"/>
    </row>
    <row r="134" spans="6:6" x14ac:dyDescent="0.25">
      <c r="F134" s="9"/>
    </row>
    <row r="135" spans="6:6" x14ac:dyDescent="0.25">
      <c r="F135" s="9"/>
    </row>
    <row r="136" spans="6:6" x14ac:dyDescent="0.25">
      <c r="F136" s="9"/>
    </row>
    <row r="137" spans="6:6" x14ac:dyDescent="0.25">
      <c r="F137" s="9"/>
    </row>
    <row r="138" spans="6:6" x14ac:dyDescent="0.25">
      <c r="F138" s="9"/>
    </row>
    <row r="139" spans="6:6" x14ac:dyDescent="0.25">
      <c r="F139" s="9"/>
    </row>
    <row r="140" spans="6:6" x14ac:dyDescent="0.25">
      <c r="F140" s="9"/>
    </row>
    <row r="141" spans="6:6" x14ac:dyDescent="0.25">
      <c r="F141" s="9"/>
    </row>
    <row r="142" spans="6:6" x14ac:dyDescent="0.25">
      <c r="F142" s="9"/>
    </row>
    <row r="143" spans="6:6" x14ac:dyDescent="0.25">
      <c r="F143" s="9"/>
    </row>
    <row r="144" spans="6:6" x14ac:dyDescent="0.25">
      <c r="F144" s="9"/>
    </row>
    <row r="145" spans="6:6" x14ac:dyDescent="0.25">
      <c r="F145" s="9"/>
    </row>
    <row r="146" spans="6:6" x14ac:dyDescent="0.25">
      <c r="F146" s="9"/>
    </row>
    <row r="147" spans="6:6" x14ac:dyDescent="0.25">
      <c r="F147" s="9"/>
    </row>
    <row r="148" spans="6:6" x14ac:dyDescent="0.25">
      <c r="F148" s="9"/>
    </row>
    <row r="149" spans="6:6" x14ac:dyDescent="0.25">
      <c r="F149" s="9"/>
    </row>
    <row r="150" spans="6:6" x14ac:dyDescent="0.25">
      <c r="F150" s="9"/>
    </row>
    <row r="151" spans="6:6" x14ac:dyDescent="0.25">
      <c r="F151" s="9"/>
    </row>
    <row r="152" spans="6:6" x14ac:dyDescent="0.25">
      <c r="F152" s="9"/>
    </row>
    <row r="153" spans="6:6" x14ac:dyDescent="0.25">
      <c r="F153" s="9"/>
    </row>
    <row r="154" spans="6:6" x14ac:dyDescent="0.25">
      <c r="F154" s="9"/>
    </row>
    <row r="155" spans="6:6" x14ac:dyDescent="0.25">
      <c r="F155" s="9"/>
    </row>
    <row r="156" spans="6:6" x14ac:dyDescent="0.25">
      <c r="F156" s="9"/>
    </row>
    <row r="157" spans="6:6" x14ac:dyDescent="0.25">
      <c r="F157" s="9"/>
    </row>
    <row r="158" spans="6:6" x14ac:dyDescent="0.25">
      <c r="F158" s="9"/>
    </row>
    <row r="159" spans="6:6" x14ac:dyDescent="0.25">
      <c r="F159" s="9"/>
    </row>
    <row r="160" spans="6:6" x14ac:dyDescent="0.25">
      <c r="F160" s="9"/>
    </row>
    <row r="161" spans="6:6" x14ac:dyDescent="0.25">
      <c r="F161" s="9"/>
    </row>
    <row r="162" spans="6:6" x14ac:dyDescent="0.25">
      <c r="F162" s="9"/>
    </row>
    <row r="163" spans="6:6" x14ac:dyDescent="0.25">
      <c r="F163" s="9"/>
    </row>
    <row r="164" spans="6:6" x14ac:dyDescent="0.25">
      <c r="F164" s="9"/>
    </row>
    <row r="165" spans="6:6" x14ac:dyDescent="0.25">
      <c r="F165" s="9"/>
    </row>
    <row r="166" spans="6:6" x14ac:dyDescent="0.25">
      <c r="F166" s="9"/>
    </row>
    <row r="167" spans="6:6" x14ac:dyDescent="0.25">
      <c r="F167" s="9"/>
    </row>
    <row r="168" spans="6:6" x14ac:dyDescent="0.25">
      <c r="F168" s="9"/>
    </row>
    <row r="169" spans="6:6" x14ac:dyDescent="0.25">
      <c r="F169" s="9"/>
    </row>
    <row r="170" spans="6:6" x14ac:dyDescent="0.25">
      <c r="F170" s="9"/>
    </row>
    <row r="171" spans="6:6" x14ac:dyDescent="0.25">
      <c r="F171" s="9"/>
    </row>
    <row r="172" spans="6:6" x14ac:dyDescent="0.25">
      <c r="F172" s="9"/>
    </row>
    <row r="173" spans="6:6" x14ac:dyDescent="0.25">
      <c r="F173" s="9"/>
    </row>
    <row r="174" spans="6:6" x14ac:dyDescent="0.25">
      <c r="F174" s="9"/>
    </row>
    <row r="175" spans="6:6" x14ac:dyDescent="0.25">
      <c r="F175" s="9"/>
    </row>
    <row r="176" spans="6:6" x14ac:dyDescent="0.25">
      <c r="F176" s="9"/>
    </row>
    <row r="177" spans="6:6" x14ac:dyDescent="0.25">
      <c r="F177" s="9"/>
    </row>
    <row r="178" spans="6:6" x14ac:dyDescent="0.25">
      <c r="F178" s="9"/>
    </row>
    <row r="179" spans="6:6" x14ac:dyDescent="0.25">
      <c r="F179" s="9"/>
    </row>
    <row r="180" spans="6:6" x14ac:dyDescent="0.25">
      <c r="F180" s="9"/>
    </row>
    <row r="181" spans="6:6" x14ac:dyDescent="0.25">
      <c r="F181" s="9"/>
    </row>
    <row r="182" spans="6:6" x14ac:dyDescent="0.25">
      <c r="F182" s="9"/>
    </row>
    <row r="183" spans="6:6" x14ac:dyDescent="0.25">
      <c r="F183" s="9"/>
    </row>
    <row r="184" spans="6:6" x14ac:dyDescent="0.25">
      <c r="F184" s="9"/>
    </row>
    <row r="185" spans="6:6" x14ac:dyDescent="0.25">
      <c r="F185" s="9"/>
    </row>
    <row r="186" spans="6:6" x14ac:dyDescent="0.25">
      <c r="F186" s="9"/>
    </row>
    <row r="187" spans="6:6" x14ac:dyDescent="0.25">
      <c r="F187" s="9"/>
    </row>
    <row r="188" spans="6:6" x14ac:dyDescent="0.25">
      <c r="F188" s="9"/>
    </row>
    <row r="189" spans="6:6" x14ac:dyDescent="0.25">
      <c r="F189" s="9"/>
    </row>
    <row r="190" spans="6:6" x14ac:dyDescent="0.25">
      <c r="F190" s="9"/>
    </row>
    <row r="191" spans="6:6" x14ac:dyDescent="0.25">
      <c r="F191" s="9"/>
    </row>
    <row r="192" spans="6:6" x14ac:dyDescent="0.25">
      <c r="F192" s="9"/>
    </row>
    <row r="193" spans="6:6" x14ac:dyDescent="0.25">
      <c r="F193" s="9"/>
    </row>
    <row r="194" spans="6:6" x14ac:dyDescent="0.25">
      <c r="F194" s="9"/>
    </row>
    <row r="195" spans="6:6" x14ac:dyDescent="0.25">
      <c r="F195" s="9"/>
    </row>
    <row r="196" spans="6:6" x14ac:dyDescent="0.25">
      <c r="F196" s="9"/>
    </row>
    <row r="197" spans="6:6" x14ac:dyDescent="0.25">
      <c r="F197" s="9"/>
    </row>
    <row r="198" spans="6:6" x14ac:dyDescent="0.25">
      <c r="F198" s="9"/>
    </row>
    <row r="199" spans="6:6" x14ac:dyDescent="0.25">
      <c r="F199" s="9"/>
    </row>
    <row r="200" spans="6:6" x14ac:dyDescent="0.25">
      <c r="F200" s="9"/>
    </row>
    <row r="201" spans="6:6" x14ac:dyDescent="0.25">
      <c r="F201" s="9"/>
    </row>
    <row r="202" spans="6:6" x14ac:dyDescent="0.25">
      <c r="F202" s="9"/>
    </row>
    <row r="203" spans="6:6" x14ac:dyDescent="0.25">
      <c r="F203" s="9"/>
    </row>
    <row r="204" spans="6:6" x14ac:dyDescent="0.25">
      <c r="F204" s="9"/>
    </row>
    <row r="205" spans="6:6" x14ac:dyDescent="0.25">
      <c r="F205" s="9"/>
    </row>
    <row r="206" spans="6:6" x14ac:dyDescent="0.25">
      <c r="F206" s="9"/>
    </row>
    <row r="207" spans="6:6" x14ac:dyDescent="0.25">
      <c r="F207" s="9"/>
    </row>
    <row r="208" spans="6:6" x14ac:dyDescent="0.25">
      <c r="F208" s="9"/>
    </row>
    <row r="209" spans="6:6" x14ac:dyDescent="0.25">
      <c r="F209" s="9"/>
    </row>
    <row r="210" spans="6:6" x14ac:dyDescent="0.25">
      <c r="F210" s="9"/>
    </row>
    <row r="211" spans="6:6" x14ac:dyDescent="0.25">
      <c r="F211" s="9"/>
    </row>
    <row r="212" spans="6:6" x14ac:dyDescent="0.25">
      <c r="F212" s="9"/>
    </row>
    <row r="213" spans="6:6" x14ac:dyDescent="0.25">
      <c r="F213" s="9"/>
    </row>
    <row r="214" spans="6:6" x14ac:dyDescent="0.25">
      <c r="F214" s="9"/>
    </row>
    <row r="215" spans="6:6" x14ac:dyDescent="0.25">
      <c r="F215" s="9"/>
    </row>
    <row r="216" spans="6:6" x14ac:dyDescent="0.25">
      <c r="F216" s="9"/>
    </row>
    <row r="217" spans="6:6" x14ac:dyDescent="0.25">
      <c r="F217" s="9"/>
    </row>
    <row r="218" spans="6:6" x14ac:dyDescent="0.25">
      <c r="F218" s="9"/>
    </row>
    <row r="219" spans="6:6" x14ac:dyDescent="0.25">
      <c r="F219" s="9"/>
    </row>
    <row r="220" spans="6:6" x14ac:dyDescent="0.25">
      <c r="F220" s="9"/>
    </row>
    <row r="221" spans="6:6" x14ac:dyDescent="0.25">
      <c r="F221" s="9"/>
    </row>
    <row r="222" spans="6:6" x14ac:dyDescent="0.25">
      <c r="F222" s="9"/>
    </row>
    <row r="223" spans="6:6" x14ac:dyDescent="0.25">
      <c r="F223" s="9"/>
    </row>
    <row r="224" spans="6:6" x14ac:dyDescent="0.25">
      <c r="F224" s="9"/>
    </row>
    <row r="225" spans="6:6" x14ac:dyDescent="0.25">
      <c r="F225" s="9"/>
    </row>
    <row r="226" spans="6:6" x14ac:dyDescent="0.25">
      <c r="F226" s="9"/>
    </row>
    <row r="227" spans="6:6" x14ac:dyDescent="0.25">
      <c r="F227" s="9"/>
    </row>
    <row r="228" spans="6:6" x14ac:dyDescent="0.25">
      <c r="F228" s="9"/>
    </row>
    <row r="229" spans="6:6" x14ac:dyDescent="0.25">
      <c r="F229" s="9"/>
    </row>
    <row r="230" spans="6:6" x14ac:dyDescent="0.25">
      <c r="F230" s="9"/>
    </row>
    <row r="231" spans="6:6" x14ac:dyDescent="0.25">
      <c r="F231" s="9"/>
    </row>
    <row r="232" spans="6:6" x14ac:dyDescent="0.25">
      <c r="F232" s="9"/>
    </row>
    <row r="233" spans="6:6" x14ac:dyDescent="0.25">
      <c r="F233" s="9"/>
    </row>
    <row r="234" spans="6:6" x14ac:dyDescent="0.25">
      <c r="F234" s="9"/>
    </row>
    <row r="235" spans="6:6" x14ac:dyDescent="0.25">
      <c r="F235" s="9"/>
    </row>
    <row r="236" spans="6:6" x14ac:dyDescent="0.25">
      <c r="F236" s="9"/>
    </row>
    <row r="237" spans="6:6" x14ac:dyDescent="0.25">
      <c r="F237" s="9"/>
    </row>
    <row r="238" spans="6:6" x14ac:dyDescent="0.25">
      <c r="F238" s="9"/>
    </row>
    <row r="239" spans="6:6" x14ac:dyDescent="0.25">
      <c r="F239" s="9"/>
    </row>
    <row r="240" spans="6:6" x14ac:dyDescent="0.25">
      <c r="F240" s="9"/>
    </row>
    <row r="241" spans="6:6" x14ac:dyDescent="0.25">
      <c r="F241" s="9"/>
    </row>
    <row r="242" spans="6:6" x14ac:dyDescent="0.25">
      <c r="F242" s="9"/>
    </row>
    <row r="243" spans="6:6" x14ac:dyDescent="0.25">
      <c r="F243" s="9"/>
    </row>
    <row r="244" spans="6:6" x14ac:dyDescent="0.25">
      <c r="F244" s="9"/>
    </row>
    <row r="245" spans="6:6" x14ac:dyDescent="0.25">
      <c r="F245" s="9"/>
    </row>
    <row r="246" spans="6:6" x14ac:dyDescent="0.25">
      <c r="F246" s="9"/>
    </row>
    <row r="247" spans="6:6" x14ac:dyDescent="0.25">
      <c r="F247" s="9"/>
    </row>
    <row r="248" spans="6:6" x14ac:dyDescent="0.25">
      <c r="F248" s="9"/>
    </row>
    <row r="249" spans="6:6" x14ac:dyDescent="0.25">
      <c r="F249" s="9"/>
    </row>
    <row r="250" spans="6:6" x14ac:dyDescent="0.25">
      <c r="F250" s="9"/>
    </row>
    <row r="251" spans="6:6" x14ac:dyDescent="0.25">
      <c r="F251" s="9"/>
    </row>
    <row r="252" spans="6:6" x14ac:dyDescent="0.25">
      <c r="F252" s="9"/>
    </row>
    <row r="253" spans="6:6" x14ac:dyDescent="0.25">
      <c r="F253" s="9"/>
    </row>
    <row r="254" spans="6:6" x14ac:dyDescent="0.25">
      <c r="F254" s="9"/>
    </row>
    <row r="255" spans="6:6" x14ac:dyDescent="0.25">
      <c r="F255" s="9"/>
    </row>
    <row r="256" spans="6:6" x14ac:dyDescent="0.25">
      <c r="F256" s="9"/>
    </row>
    <row r="257" spans="6:6" x14ac:dyDescent="0.25">
      <c r="F257" s="9"/>
    </row>
    <row r="258" spans="6:6" x14ac:dyDescent="0.25">
      <c r="F258" s="9"/>
    </row>
    <row r="259" spans="6:6" x14ac:dyDescent="0.25">
      <c r="F259" s="9"/>
    </row>
    <row r="260" spans="6:6" x14ac:dyDescent="0.25">
      <c r="F260" s="9"/>
    </row>
    <row r="261" spans="6:6" x14ac:dyDescent="0.25">
      <c r="F261" s="9"/>
    </row>
    <row r="262" spans="6:6" x14ac:dyDescent="0.25">
      <c r="F262" s="9"/>
    </row>
    <row r="263" spans="6:6" x14ac:dyDescent="0.25">
      <c r="F263" s="9"/>
    </row>
    <row r="264" spans="6:6" x14ac:dyDescent="0.25">
      <c r="F264" s="9"/>
    </row>
    <row r="265" spans="6:6" x14ac:dyDescent="0.25">
      <c r="F265" s="9"/>
    </row>
    <row r="266" spans="6:6" x14ac:dyDescent="0.25">
      <c r="F266" s="9"/>
    </row>
    <row r="267" spans="6:6" x14ac:dyDescent="0.25">
      <c r="F267" s="9"/>
    </row>
    <row r="268" spans="6:6" x14ac:dyDescent="0.25">
      <c r="F268" s="9"/>
    </row>
    <row r="269" spans="6:6" x14ac:dyDescent="0.25">
      <c r="F269" s="9"/>
    </row>
    <row r="270" spans="6:6" x14ac:dyDescent="0.25">
      <c r="F270" s="9"/>
    </row>
    <row r="271" spans="6:6" x14ac:dyDescent="0.25">
      <c r="F271" s="9"/>
    </row>
    <row r="272" spans="6:6" x14ac:dyDescent="0.25">
      <c r="F272" s="9"/>
    </row>
    <row r="273" spans="6:6" x14ac:dyDescent="0.25">
      <c r="F273" s="9"/>
    </row>
    <row r="274" spans="6:6" x14ac:dyDescent="0.25">
      <c r="F274" s="9"/>
    </row>
    <row r="275" spans="6:6" x14ac:dyDescent="0.25">
      <c r="F275" s="9"/>
    </row>
    <row r="276" spans="6:6" x14ac:dyDescent="0.25">
      <c r="F276" s="9"/>
    </row>
    <row r="277" spans="6:6" x14ac:dyDescent="0.25">
      <c r="F277" s="9"/>
    </row>
    <row r="278" spans="6:6" x14ac:dyDescent="0.25">
      <c r="F278" s="9"/>
    </row>
    <row r="279" spans="6:6" x14ac:dyDescent="0.25">
      <c r="F279" s="9"/>
    </row>
    <row r="280" spans="6:6" x14ac:dyDescent="0.25">
      <c r="F280" s="9"/>
    </row>
    <row r="281" spans="6:6" x14ac:dyDescent="0.25">
      <c r="F281" s="9"/>
    </row>
    <row r="282" spans="6:6" x14ac:dyDescent="0.25">
      <c r="F282" s="9"/>
    </row>
    <row r="283" spans="6:6" x14ac:dyDescent="0.25">
      <c r="F283" s="9"/>
    </row>
    <row r="284" spans="6:6" x14ac:dyDescent="0.25">
      <c r="F284" s="9"/>
    </row>
    <row r="285" spans="6:6" x14ac:dyDescent="0.25">
      <c r="F285" s="9"/>
    </row>
    <row r="286" spans="6:6" x14ac:dyDescent="0.25">
      <c r="F286" s="9"/>
    </row>
    <row r="287" spans="6:6" x14ac:dyDescent="0.25">
      <c r="F287" s="9"/>
    </row>
    <row r="288" spans="6:6" x14ac:dyDescent="0.25">
      <c r="F288" s="9"/>
    </row>
    <row r="289" spans="6:6" x14ac:dyDescent="0.25">
      <c r="F289" s="9"/>
    </row>
    <row r="290" spans="6:6" x14ac:dyDescent="0.25">
      <c r="F290" s="9"/>
    </row>
    <row r="291" spans="6:6" x14ac:dyDescent="0.25">
      <c r="F291" s="9"/>
    </row>
    <row r="292" spans="6:6" x14ac:dyDescent="0.25">
      <c r="F292" s="9"/>
    </row>
    <row r="293" spans="6:6" x14ac:dyDescent="0.25">
      <c r="F293" s="9"/>
    </row>
    <row r="294" spans="6:6" x14ac:dyDescent="0.25">
      <c r="F294" s="9"/>
    </row>
    <row r="295" spans="6:6" x14ac:dyDescent="0.25">
      <c r="F295" s="9"/>
    </row>
    <row r="296" spans="6:6" x14ac:dyDescent="0.25">
      <c r="F296" s="9"/>
    </row>
    <row r="297" spans="6:6" x14ac:dyDescent="0.25">
      <c r="F297" s="9"/>
    </row>
    <row r="298" spans="6:6" x14ac:dyDescent="0.25">
      <c r="F298" s="9"/>
    </row>
    <row r="299" spans="6:6" x14ac:dyDescent="0.25">
      <c r="F299" s="9"/>
    </row>
    <row r="300" spans="6:6" x14ac:dyDescent="0.25">
      <c r="F300" s="9"/>
    </row>
    <row r="301" spans="6:6" x14ac:dyDescent="0.25">
      <c r="F301" s="9"/>
    </row>
    <row r="302" spans="6:6" x14ac:dyDescent="0.25">
      <c r="F302" s="9"/>
    </row>
    <row r="303" spans="6:6" x14ac:dyDescent="0.25">
      <c r="F303" s="9"/>
    </row>
    <row r="304" spans="6:6" x14ac:dyDescent="0.25">
      <c r="F304" s="9"/>
    </row>
    <row r="305" spans="6:6" x14ac:dyDescent="0.25">
      <c r="F305" s="9"/>
    </row>
    <row r="306" spans="6:6" x14ac:dyDescent="0.25">
      <c r="F306" s="9"/>
    </row>
    <row r="307" spans="6:6" x14ac:dyDescent="0.25">
      <c r="F307" s="9"/>
    </row>
    <row r="308" spans="6:6" x14ac:dyDescent="0.25">
      <c r="F308" s="9"/>
    </row>
    <row r="309" spans="6:6" x14ac:dyDescent="0.25">
      <c r="F309" s="9"/>
    </row>
    <row r="310" spans="6:6" x14ac:dyDescent="0.25">
      <c r="F310" s="9"/>
    </row>
    <row r="311" spans="6:6" x14ac:dyDescent="0.25">
      <c r="F311" s="9"/>
    </row>
    <row r="312" spans="6:6" x14ac:dyDescent="0.25">
      <c r="F312" s="9"/>
    </row>
    <row r="313" spans="6:6" x14ac:dyDescent="0.25">
      <c r="F313" s="9"/>
    </row>
    <row r="314" spans="6:6" x14ac:dyDescent="0.25">
      <c r="F314" s="9"/>
    </row>
    <row r="315" spans="6:6" x14ac:dyDescent="0.25">
      <c r="F315" s="9"/>
    </row>
    <row r="316" spans="6:6" x14ac:dyDescent="0.25">
      <c r="F316" s="9"/>
    </row>
    <row r="317" spans="6:6" x14ac:dyDescent="0.25">
      <c r="F317" s="9"/>
    </row>
    <row r="318" spans="6:6" x14ac:dyDescent="0.25">
      <c r="F318" s="9"/>
    </row>
    <row r="319" spans="6:6" x14ac:dyDescent="0.25">
      <c r="F319" s="9"/>
    </row>
    <row r="320" spans="6:6" x14ac:dyDescent="0.25">
      <c r="F320" s="9"/>
    </row>
    <row r="321" spans="6:6" x14ac:dyDescent="0.25">
      <c r="F321" s="9"/>
    </row>
    <row r="322" spans="6:6" x14ac:dyDescent="0.25">
      <c r="F322" s="9"/>
    </row>
    <row r="323" spans="6:6" x14ac:dyDescent="0.25">
      <c r="F323" s="9"/>
    </row>
    <row r="324" spans="6:6" x14ac:dyDescent="0.25">
      <c r="F324" s="9"/>
    </row>
    <row r="325" spans="6:6" x14ac:dyDescent="0.25">
      <c r="F325" s="9"/>
    </row>
    <row r="326" spans="6:6" x14ac:dyDescent="0.25">
      <c r="F326" s="9"/>
    </row>
    <row r="327" spans="6:6" x14ac:dyDescent="0.25">
      <c r="F327" s="9"/>
    </row>
    <row r="328" spans="6:6" x14ac:dyDescent="0.25">
      <c r="F328" s="9"/>
    </row>
    <row r="329" spans="6:6" x14ac:dyDescent="0.25">
      <c r="F329" s="9"/>
    </row>
    <row r="330" spans="6:6" x14ac:dyDescent="0.25">
      <c r="F330" s="9"/>
    </row>
    <row r="331" spans="6:6" x14ac:dyDescent="0.25">
      <c r="F331" s="9"/>
    </row>
    <row r="332" spans="6:6" x14ac:dyDescent="0.25">
      <c r="F332" s="9"/>
    </row>
    <row r="333" spans="6:6" x14ac:dyDescent="0.25">
      <c r="F333" s="9"/>
    </row>
    <row r="334" spans="6:6" x14ac:dyDescent="0.25">
      <c r="F334" s="9"/>
    </row>
    <row r="335" spans="6:6" x14ac:dyDescent="0.25">
      <c r="F335" s="9"/>
    </row>
    <row r="336" spans="6:6" x14ac:dyDescent="0.25">
      <c r="F336" s="9"/>
    </row>
    <row r="337" spans="6:6" x14ac:dyDescent="0.25">
      <c r="F337" s="9"/>
    </row>
    <row r="338" spans="6:6" x14ac:dyDescent="0.25">
      <c r="F338" s="9"/>
    </row>
    <row r="339" spans="6:6" x14ac:dyDescent="0.25">
      <c r="F339" s="9"/>
    </row>
    <row r="340" spans="6:6" x14ac:dyDescent="0.25">
      <c r="F340" s="9"/>
    </row>
    <row r="341" spans="6:6" x14ac:dyDescent="0.25">
      <c r="F341" s="9"/>
    </row>
    <row r="342" spans="6:6" x14ac:dyDescent="0.25">
      <c r="F342" s="9"/>
    </row>
    <row r="343" spans="6:6" x14ac:dyDescent="0.25">
      <c r="F343" s="9"/>
    </row>
    <row r="344" spans="6:6" x14ac:dyDescent="0.25">
      <c r="F344" s="9"/>
    </row>
    <row r="345" spans="6:6" x14ac:dyDescent="0.25">
      <c r="F345" s="9"/>
    </row>
    <row r="346" spans="6:6" x14ac:dyDescent="0.25">
      <c r="F346" s="9"/>
    </row>
    <row r="347" spans="6:6" x14ac:dyDescent="0.25">
      <c r="F347" s="9"/>
    </row>
    <row r="348" spans="6:6" x14ac:dyDescent="0.25">
      <c r="F348" s="9"/>
    </row>
    <row r="349" spans="6:6" x14ac:dyDescent="0.25">
      <c r="F349" s="9"/>
    </row>
    <row r="350" spans="6:6" x14ac:dyDescent="0.25">
      <c r="F350" s="9"/>
    </row>
    <row r="351" spans="6:6" x14ac:dyDescent="0.25">
      <c r="F351" s="9"/>
    </row>
    <row r="352" spans="6:6" x14ac:dyDescent="0.25">
      <c r="F352" s="9"/>
    </row>
    <row r="353" spans="6:6" x14ac:dyDescent="0.25">
      <c r="F353" s="9"/>
    </row>
    <row r="354" spans="6:6" x14ac:dyDescent="0.25">
      <c r="F354" s="9"/>
    </row>
    <row r="355" spans="6:6" x14ac:dyDescent="0.25">
      <c r="F355" s="9"/>
    </row>
    <row r="356" spans="6:6" x14ac:dyDescent="0.25">
      <c r="F356" s="9"/>
    </row>
    <row r="357" spans="6:6" x14ac:dyDescent="0.25">
      <c r="F357" s="9"/>
    </row>
    <row r="358" spans="6:6" x14ac:dyDescent="0.25">
      <c r="F358" s="9"/>
    </row>
    <row r="359" spans="6:6" x14ac:dyDescent="0.25">
      <c r="F359" s="9"/>
    </row>
    <row r="360" spans="6:6" x14ac:dyDescent="0.25">
      <c r="F360" s="9"/>
    </row>
    <row r="361" spans="6:6" x14ac:dyDescent="0.25">
      <c r="F361" s="9"/>
    </row>
    <row r="362" spans="6:6" x14ac:dyDescent="0.25">
      <c r="F362" s="9"/>
    </row>
    <row r="363" spans="6:6" x14ac:dyDescent="0.25">
      <c r="F363" s="9"/>
    </row>
    <row r="364" spans="6:6" x14ac:dyDescent="0.25">
      <c r="F364" s="9"/>
    </row>
    <row r="365" spans="6:6" x14ac:dyDescent="0.25">
      <c r="F365" s="9"/>
    </row>
    <row r="366" spans="6:6" x14ac:dyDescent="0.25">
      <c r="F366" s="9"/>
    </row>
    <row r="367" spans="6:6" x14ac:dyDescent="0.25">
      <c r="F367" s="9"/>
    </row>
    <row r="368" spans="6:6" x14ac:dyDescent="0.25">
      <c r="F368" s="9"/>
    </row>
    <row r="369" spans="6:6" x14ac:dyDescent="0.25">
      <c r="F369" s="9"/>
    </row>
    <row r="370" spans="6:6" x14ac:dyDescent="0.25">
      <c r="F370" s="9"/>
    </row>
    <row r="371" spans="6:6" x14ac:dyDescent="0.25">
      <c r="F371" s="9"/>
    </row>
    <row r="372" spans="6:6" x14ac:dyDescent="0.25">
      <c r="F372" s="9"/>
    </row>
    <row r="373" spans="6:6" x14ac:dyDescent="0.25">
      <c r="F373" s="9"/>
    </row>
    <row r="374" spans="6:6" x14ac:dyDescent="0.25">
      <c r="F374" s="9"/>
    </row>
    <row r="375" spans="6:6" x14ac:dyDescent="0.25">
      <c r="F375" s="9"/>
    </row>
    <row r="376" spans="6:6" x14ac:dyDescent="0.25">
      <c r="F376" s="9"/>
    </row>
    <row r="377" spans="6:6" x14ac:dyDescent="0.25">
      <c r="F377" s="9"/>
    </row>
    <row r="378" spans="6:6" x14ac:dyDescent="0.25">
      <c r="F378" s="9"/>
    </row>
    <row r="379" spans="6:6" x14ac:dyDescent="0.25">
      <c r="F379" s="9"/>
    </row>
    <row r="380" spans="6:6" x14ac:dyDescent="0.25">
      <c r="F380" s="9"/>
    </row>
    <row r="381" spans="6:6" x14ac:dyDescent="0.25">
      <c r="F381" s="9"/>
    </row>
    <row r="382" spans="6:6" x14ac:dyDescent="0.25">
      <c r="F382" s="9"/>
    </row>
    <row r="383" spans="6:6" x14ac:dyDescent="0.25">
      <c r="F383" s="9"/>
    </row>
    <row r="384" spans="6:6" x14ac:dyDescent="0.25">
      <c r="F384" s="9"/>
    </row>
    <row r="385" spans="6:6" x14ac:dyDescent="0.25">
      <c r="F385" s="9"/>
    </row>
    <row r="386" spans="6:6" x14ac:dyDescent="0.25">
      <c r="F386" s="9"/>
    </row>
    <row r="387" spans="6:6" x14ac:dyDescent="0.25">
      <c r="F387" s="9"/>
    </row>
    <row r="388" spans="6:6" x14ac:dyDescent="0.25">
      <c r="F388" s="9"/>
    </row>
    <row r="389" spans="6:6" x14ac:dyDescent="0.25">
      <c r="F389" s="9"/>
    </row>
    <row r="390" spans="6:6" x14ac:dyDescent="0.25">
      <c r="F390" s="9"/>
    </row>
    <row r="391" spans="6:6" x14ac:dyDescent="0.25">
      <c r="F391" s="9"/>
    </row>
    <row r="392" spans="6:6" x14ac:dyDescent="0.25">
      <c r="F392" s="9"/>
    </row>
    <row r="393" spans="6:6" x14ac:dyDescent="0.25">
      <c r="F393" s="9"/>
    </row>
    <row r="394" spans="6:6" x14ac:dyDescent="0.25">
      <c r="F394" s="9"/>
    </row>
    <row r="395" spans="6:6" x14ac:dyDescent="0.25">
      <c r="F395" s="9"/>
    </row>
    <row r="396" spans="6:6" x14ac:dyDescent="0.25">
      <c r="F396" s="9"/>
    </row>
    <row r="397" spans="6:6" x14ac:dyDescent="0.25">
      <c r="F397" s="9"/>
    </row>
    <row r="398" spans="6:6" x14ac:dyDescent="0.25">
      <c r="F398" s="9"/>
    </row>
    <row r="399" spans="6:6" x14ac:dyDescent="0.25">
      <c r="F399" s="9"/>
    </row>
    <row r="400" spans="6:6" x14ac:dyDescent="0.25">
      <c r="F400" s="9"/>
    </row>
    <row r="401" spans="6:6" x14ac:dyDescent="0.25">
      <c r="F401" s="9"/>
    </row>
    <row r="402" spans="6:6" x14ac:dyDescent="0.25">
      <c r="F402" s="9"/>
    </row>
    <row r="403" spans="6:6" x14ac:dyDescent="0.25">
      <c r="F403" s="9"/>
    </row>
    <row r="404" spans="6:6" x14ac:dyDescent="0.25">
      <c r="F404" s="9"/>
    </row>
    <row r="405" spans="6:6" x14ac:dyDescent="0.25">
      <c r="F405" s="9"/>
    </row>
    <row r="406" spans="6:6" x14ac:dyDescent="0.25">
      <c r="F406" s="9"/>
    </row>
    <row r="407" spans="6:6" x14ac:dyDescent="0.25">
      <c r="F407" s="9"/>
    </row>
    <row r="408" spans="6:6" x14ac:dyDescent="0.25">
      <c r="F408" s="9"/>
    </row>
    <row r="409" spans="6:6" x14ac:dyDescent="0.25">
      <c r="F409" s="9"/>
    </row>
    <row r="410" spans="6:6" x14ac:dyDescent="0.25">
      <c r="F410" s="9"/>
    </row>
    <row r="411" spans="6:6" x14ac:dyDescent="0.25">
      <c r="F411" s="9"/>
    </row>
    <row r="412" spans="6:6" x14ac:dyDescent="0.25">
      <c r="F412" s="9"/>
    </row>
    <row r="413" spans="6:6" x14ac:dyDescent="0.25">
      <c r="F413" s="9"/>
    </row>
    <row r="414" spans="6:6" x14ac:dyDescent="0.25">
      <c r="F414" s="9"/>
    </row>
    <row r="415" spans="6:6" x14ac:dyDescent="0.25">
      <c r="F415" s="9"/>
    </row>
    <row r="416" spans="6:6" x14ac:dyDescent="0.25">
      <c r="F416" s="9"/>
    </row>
    <row r="417" spans="6:6" x14ac:dyDescent="0.25">
      <c r="F417" s="9"/>
    </row>
    <row r="418" spans="6:6" x14ac:dyDescent="0.25">
      <c r="F418" s="9"/>
    </row>
    <row r="419" spans="6:6" x14ac:dyDescent="0.25">
      <c r="F419" s="9"/>
    </row>
    <row r="420" spans="6:6" x14ac:dyDescent="0.25">
      <c r="F420" s="9"/>
    </row>
    <row r="421" spans="6:6" x14ac:dyDescent="0.25">
      <c r="F421" s="9"/>
    </row>
    <row r="422" spans="6:6" x14ac:dyDescent="0.25">
      <c r="F422" s="9"/>
    </row>
    <row r="423" spans="6:6" x14ac:dyDescent="0.25">
      <c r="F423" s="9"/>
    </row>
    <row r="424" spans="6:6" x14ac:dyDescent="0.25">
      <c r="F424" s="9"/>
    </row>
    <row r="425" spans="6:6" x14ac:dyDescent="0.25">
      <c r="F425" s="9"/>
    </row>
    <row r="426" spans="6:6" x14ac:dyDescent="0.25">
      <c r="F426" s="9"/>
    </row>
    <row r="427" spans="6:6" x14ac:dyDescent="0.25">
      <c r="F427" s="9"/>
    </row>
    <row r="428" spans="6:6" x14ac:dyDescent="0.25">
      <c r="F428" s="9"/>
    </row>
    <row r="429" spans="6:6" x14ac:dyDescent="0.25">
      <c r="F429" s="9"/>
    </row>
    <row r="430" spans="6:6" x14ac:dyDescent="0.25">
      <c r="F430" s="9"/>
    </row>
    <row r="431" spans="6:6" x14ac:dyDescent="0.25">
      <c r="F431" s="9"/>
    </row>
    <row r="432" spans="6:6" x14ac:dyDescent="0.25">
      <c r="F432" s="9"/>
    </row>
    <row r="433" spans="6:6" x14ac:dyDescent="0.25">
      <c r="F433" s="9"/>
    </row>
    <row r="434" spans="6:6" x14ac:dyDescent="0.25">
      <c r="F434" s="9"/>
    </row>
    <row r="435" spans="6:6" x14ac:dyDescent="0.25">
      <c r="F435" s="9"/>
    </row>
    <row r="436" spans="6:6" x14ac:dyDescent="0.25">
      <c r="F436" s="9"/>
    </row>
    <row r="437" spans="6:6" x14ac:dyDescent="0.25">
      <c r="F437" s="9"/>
    </row>
    <row r="438" spans="6:6" x14ac:dyDescent="0.25">
      <c r="F438" s="9"/>
    </row>
    <row r="439" spans="6:6" x14ac:dyDescent="0.25">
      <c r="F439" s="9"/>
    </row>
    <row r="440" spans="6:6" x14ac:dyDescent="0.25">
      <c r="F440" s="9"/>
    </row>
    <row r="441" spans="6:6" x14ac:dyDescent="0.25">
      <c r="F441" s="9"/>
    </row>
    <row r="442" spans="6:6" x14ac:dyDescent="0.25">
      <c r="F442" s="9"/>
    </row>
    <row r="443" spans="6:6" x14ac:dyDescent="0.25">
      <c r="F443" s="9"/>
    </row>
    <row r="444" spans="6:6" x14ac:dyDescent="0.25">
      <c r="F444" s="9"/>
    </row>
    <row r="445" spans="6:6" x14ac:dyDescent="0.25">
      <c r="F445" s="9"/>
    </row>
    <row r="446" spans="6:6" x14ac:dyDescent="0.25">
      <c r="F446" s="9"/>
    </row>
    <row r="447" spans="6:6" x14ac:dyDescent="0.25">
      <c r="F447" s="9"/>
    </row>
    <row r="448" spans="6:6" x14ac:dyDescent="0.25">
      <c r="F448" s="9"/>
    </row>
    <row r="449" spans="6:6" x14ac:dyDescent="0.25">
      <c r="F449" s="9"/>
    </row>
    <row r="450" spans="6:6" x14ac:dyDescent="0.25">
      <c r="F450" s="9"/>
    </row>
    <row r="451" spans="6:6" x14ac:dyDescent="0.25">
      <c r="F451" s="9"/>
    </row>
    <row r="452" spans="6:6" x14ac:dyDescent="0.25">
      <c r="F452" s="9"/>
    </row>
    <row r="453" spans="6:6" x14ac:dyDescent="0.25">
      <c r="F453" s="9"/>
    </row>
    <row r="454" spans="6:6" x14ac:dyDescent="0.25">
      <c r="F454" s="9"/>
    </row>
    <row r="455" spans="6:6" x14ac:dyDescent="0.25">
      <c r="F455" s="9"/>
    </row>
    <row r="456" spans="6:6" x14ac:dyDescent="0.25">
      <c r="F456" s="9"/>
    </row>
    <row r="457" spans="6:6" x14ac:dyDescent="0.25">
      <c r="F457" s="9"/>
    </row>
    <row r="458" spans="6:6" x14ac:dyDescent="0.25">
      <c r="F458" s="9"/>
    </row>
    <row r="459" spans="6:6" x14ac:dyDescent="0.25">
      <c r="F459" s="9"/>
    </row>
    <row r="460" spans="6:6" x14ac:dyDescent="0.25">
      <c r="F460" s="9"/>
    </row>
    <row r="461" spans="6:6" x14ac:dyDescent="0.25">
      <c r="F461" s="9"/>
    </row>
    <row r="462" spans="6:6" x14ac:dyDescent="0.25">
      <c r="F462" s="9"/>
    </row>
    <row r="463" spans="6:6" x14ac:dyDescent="0.25">
      <c r="F463" s="9"/>
    </row>
    <row r="464" spans="6:6" x14ac:dyDescent="0.25">
      <c r="F464" s="9"/>
    </row>
    <row r="465" spans="6:6" x14ac:dyDescent="0.25">
      <c r="F465" s="9"/>
    </row>
    <row r="466" spans="6:6" x14ac:dyDescent="0.25">
      <c r="F466" s="9"/>
    </row>
    <row r="467" spans="6:6" x14ac:dyDescent="0.25">
      <c r="F467" s="9"/>
    </row>
    <row r="468" spans="6:6" x14ac:dyDescent="0.25">
      <c r="F468" s="9"/>
    </row>
    <row r="469" spans="6:6" x14ac:dyDescent="0.25">
      <c r="F469" s="9"/>
    </row>
    <row r="470" spans="6:6" x14ac:dyDescent="0.25">
      <c r="F470" s="9"/>
    </row>
    <row r="471" spans="6:6" x14ac:dyDescent="0.25">
      <c r="F471" s="9"/>
    </row>
    <row r="472" spans="6:6" x14ac:dyDescent="0.25">
      <c r="F472" s="9"/>
    </row>
    <row r="473" spans="6:6" x14ac:dyDescent="0.25">
      <c r="F473" s="9"/>
    </row>
    <row r="474" spans="6:6" x14ac:dyDescent="0.25">
      <c r="F474" s="9"/>
    </row>
    <row r="475" spans="6:6" x14ac:dyDescent="0.25">
      <c r="F475" s="9"/>
    </row>
    <row r="476" spans="6:6" x14ac:dyDescent="0.25">
      <c r="F476" s="9"/>
    </row>
    <row r="477" spans="6:6" x14ac:dyDescent="0.25">
      <c r="F477" s="9"/>
    </row>
    <row r="478" spans="6:6" x14ac:dyDescent="0.25">
      <c r="F478" s="9"/>
    </row>
    <row r="479" spans="6:6" x14ac:dyDescent="0.25">
      <c r="F479" s="9"/>
    </row>
    <row r="480" spans="6:6" x14ac:dyDescent="0.25">
      <c r="F480" s="9"/>
    </row>
    <row r="481" spans="6:6" x14ac:dyDescent="0.25">
      <c r="F481" s="9"/>
    </row>
    <row r="482" spans="6:6" x14ac:dyDescent="0.25">
      <c r="F482" s="9"/>
    </row>
    <row r="483" spans="6:6" x14ac:dyDescent="0.25">
      <c r="F483" s="9"/>
    </row>
    <row r="484" spans="6:6" x14ac:dyDescent="0.25">
      <c r="F484" s="9"/>
    </row>
    <row r="485" spans="6:6" x14ac:dyDescent="0.25">
      <c r="F485" s="9"/>
    </row>
    <row r="486" spans="6:6" x14ac:dyDescent="0.25">
      <c r="F486" s="9"/>
    </row>
    <row r="487" spans="6:6" x14ac:dyDescent="0.25">
      <c r="F487" s="9"/>
    </row>
    <row r="488" spans="6:6" x14ac:dyDescent="0.25">
      <c r="F488" s="9"/>
    </row>
    <row r="489" spans="6:6" x14ac:dyDescent="0.25">
      <c r="F489" s="9"/>
    </row>
    <row r="490" spans="6:6" x14ac:dyDescent="0.25">
      <c r="F490" s="9"/>
    </row>
    <row r="491" spans="6:6" x14ac:dyDescent="0.25">
      <c r="F491" s="9"/>
    </row>
    <row r="492" spans="6:6" x14ac:dyDescent="0.25">
      <c r="F492" s="9"/>
    </row>
    <row r="493" spans="6:6" x14ac:dyDescent="0.25">
      <c r="F493" s="9"/>
    </row>
    <row r="494" spans="6:6" x14ac:dyDescent="0.25">
      <c r="F494" s="9"/>
    </row>
    <row r="495" spans="6:6" x14ac:dyDescent="0.25">
      <c r="F495" s="9"/>
    </row>
    <row r="496" spans="6:6" x14ac:dyDescent="0.25">
      <c r="F496" s="9"/>
    </row>
    <row r="497" spans="6:6" x14ac:dyDescent="0.25">
      <c r="F497" s="9"/>
    </row>
    <row r="498" spans="6:6" x14ac:dyDescent="0.25">
      <c r="F498" s="9"/>
    </row>
    <row r="499" spans="6:6" x14ac:dyDescent="0.25">
      <c r="F499" s="9"/>
    </row>
    <row r="500" spans="6:6" x14ac:dyDescent="0.25">
      <c r="F500" s="9"/>
    </row>
    <row r="501" spans="6:6" x14ac:dyDescent="0.25">
      <c r="F501" s="9"/>
    </row>
    <row r="502" spans="6:6" x14ac:dyDescent="0.25">
      <c r="F502" s="9"/>
    </row>
    <row r="503" spans="6:6" x14ac:dyDescent="0.25">
      <c r="F503" s="9"/>
    </row>
    <row r="504" spans="6:6" x14ac:dyDescent="0.25">
      <c r="F504" s="9"/>
    </row>
    <row r="505" spans="6:6" x14ac:dyDescent="0.25">
      <c r="F505" s="9"/>
    </row>
    <row r="506" spans="6:6" x14ac:dyDescent="0.25">
      <c r="F506" s="9"/>
    </row>
    <row r="507" spans="6:6" x14ac:dyDescent="0.25">
      <c r="F507" s="9"/>
    </row>
    <row r="508" spans="6:6" x14ac:dyDescent="0.25">
      <c r="F508" s="9"/>
    </row>
    <row r="509" spans="6:6" x14ac:dyDescent="0.25">
      <c r="F509" s="9"/>
    </row>
    <row r="510" spans="6:6" x14ac:dyDescent="0.25">
      <c r="F510" s="9"/>
    </row>
    <row r="511" spans="6:6" x14ac:dyDescent="0.25">
      <c r="F511" s="9"/>
    </row>
    <row r="512" spans="6:6" x14ac:dyDescent="0.25">
      <c r="F512" s="9"/>
    </row>
    <row r="513" spans="6:6" x14ac:dyDescent="0.25">
      <c r="F513" s="9"/>
    </row>
    <row r="514" spans="6:6" x14ac:dyDescent="0.25">
      <c r="F514" s="9"/>
    </row>
    <row r="515" spans="6:6" x14ac:dyDescent="0.25">
      <c r="F515" s="9"/>
    </row>
    <row r="516" spans="6:6" x14ac:dyDescent="0.25">
      <c r="F516" s="9"/>
    </row>
    <row r="517" spans="6:6" x14ac:dyDescent="0.25">
      <c r="F517" s="9"/>
    </row>
    <row r="518" spans="6:6" x14ac:dyDescent="0.25">
      <c r="F518" s="9"/>
    </row>
    <row r="519" spans="6:6" x14ac:dyDescent="0.25">
      <c r="F519" s="9"/>
    </row>
    <row r="520" spans="6:6" x14ac:dyDescent="0.25">
      <c r="F520" s="9"/>
    </row>
    <row r="521" spans="6:6" x14ac:dyDescent="0.25">
      <c r="F521" s="9"/>
    </row>
    <row r="522" spans="6:6" x14ac:dyDescent="0.25">
      <c r="F522" s="9"/>
    </row>
    <row r="523" spans="6:6" x14ac:dyDescent="0.25">
      <c r="F523" s="9"/>
    </row>
    <row r="524" spans="6:6" x14ac:dyDescent="0.25">
      <c r="F524" s="9"/>
    </row>
    <row r="525" spans="6:6" x14ac:dyDescent="0.25">
      <c r="F525" s="9"/>
    </row>
    <row r="526" spans="6:6" x14ac:dyDescent="0.25">
      <c r="F526" s="9"/>
    </row>
    <row r="527" spans="6:6" x14ac:dyDescent="0.25">
      <c r="F527" s="9"/>
    </row>
    <row r="528" spans="6:6" x14ac:dyDescent="0.25">
      <c r="F528" s="9"/>
    </row>
    <row r="529" spans="6:6" x14ac:dyDescent="0.25">
      <c r="F529" s="9"/>
    </row>
    <row r="530" spans="6:6" x14ac:dyDescent="0.25">
      <c r="F530" s="9"/>
    </row>
    <row r="531" spans="6:6" x14ac:dyDescent="0.25">
      <c r="F531" s="9"/>
    </row>
    <row r="532" spans="6:6" x14ac:dyDescent="0.25">
      <c r="F532" s="9"/>
    </row>
    <row r="533" spans="6:6" x14ac:dyDescent="0.25">
      <c r="F533" s="9"/>
    </row>
    <row r="534" spans="6:6" x14ac:dyDescent="0.25">
      <c r="F534" s="9"/>
    </row>
    <row r="535" spans="6:6" x14ac:dyDescent="0.25">
      <c r="F535" s="9"/>
    </row>
    <row r="536" spans="6:6" x14ac:dyDescent="0.25">
      <c r="F536" s="9"/>
    </row>
    <row r="537" spans="6:6" x14ac:dyDescent="0.25">
      <c r="F537" s="9"/>
    </row>
    <row r="538" spans="6:6" x14ac:dyDescent="0.25">
      <c r="F538" s="9"/>
    </row>
    <row r="539" spans="6:6" x14ac:dyDescent="0.25">
      <c r="F539" s="9"/>
    </row>
    <row r="540" spans="6:6" x14ac:dyDescent="0.25">
      <c r="F540" s="9"/>
    </row>
    <row r="541" spans="6:6" x14ac:dyDescent="0.25">
      <c r="F541" s="9"/>
    </row>
    <row r="542" spans="6:6" x14ac:dyDescent="0.25">
      <c r="F542" s="9"/>
    </row>
    <row r="543" spans="6:6" x14ac:dyDescent="0.25">
      <c r="F543" s="9"/>
    </row>
    <row r="544" spans="6:6" x14ac:dyDescent="0.25">
      <c r="F544" s="9"/>
    </row>
    <row r="545" spans="6:6" x14ac:dyDescent="0.25">
      <c r="F545" s="9"/>
    </row>
    <row r="546" spans="6:6" x14ac:dyDescent="0.25">
      <c r="F546" s="9"/>
    </row>
    <row r="547" spans="6:6" x14ac:dyDescent="0.25">
      <c r="F547" s="9"/>
    </row>
    <row r="548" spans="6:6" x14ac:dyDescent="0.25">
      <c r="F548" s="9"/>
    </row>
    <row r="549" spans="6:6" x14ac:dyDescent="0.25">
      <c r="F549" s="9"/>
    </row>
    <row r="550" spans="6:6" x14ac:dyDescent="0.25">
      <c r="F550" s="9"/>
    </row>
    <row r="551" spans="6:6" x14ac:dyDescent="0.25">
      <c r="F551" s="9"/>
    </row>
    <row r="552" spans="6:6" x14ac:dyDescent="0.25">
      <c r="F552" s="9"/>
    </row>
    <row r="553" spans="6:6" x14ac:dyDescent="0.25">
      <c r="F553" s="9"/>
    </row>
    <row r="554" spans="6:6" x14ac:dyDescent="0.25">
      <c r="F554" s="9"/>
    </row>
    <row r="555" spans="6:6" x14ac:dyDescent="0.25">
      <c r="F555" s="9"/>
    </row>
    <row r="556" spans="6:6" x14ac:dyDescent="0.25">
      <c r="F556" s="9"/>
    </row>
    <row r="557" spans="6:6" x14ac:dyDescent="0.25">
      <c r="F557" s="9"/>
    </row>
    <row r="558" spans="6:6" x14ac:dyDescent="0.25">
      <c r="F558" s="9"/>
    </row>
    <row r="559" spans="6:6" x14ac:dyDescent="0.25">
      <c r="F559" s="9"/>
    </row>
    <row r="560" spans="6:6" x14ac:dyDescent="0.25">
      <c r="F560" s="9"/>
    </row>
    <row r="561" spans="6:6" x14ac:dyDescent="0.25">
      <c r="F561" s="9"/>
    </row>
    <row r="562" spans="6:6" x14ac:dyDescent="0.25">
      <c r="F562" s="9"/>
    </row>
    <row r="563" spans="6:6" x14ac:dyDescent="0.25">
      <c r="F563" s="9"/>
    </row>
    <row r="564" spans="6:6" x14ac:dyDescent="0.25">
      <c r="F564" s="9"/>
    </row>
    <row r="565" spans="6:6" x14ac:dyDescent="0.25">
      <c r="F565" s="9"/>
    </row>
    <row r="566" spans="6:6" x14ac:dyDescent="0.25">
      <c r="F566" s="9"/>
    </row>
    <row r="567" spans="6:6" x14ac:dyDescent="0.25">
      <c r="F567" s="9"/>
    </row>
    <row r="568" spans="6:6" x14ac:dyDescent="0.25">
      <c r="F568" s="9"/>
    </row>
    <row r="569" spans="6:6" x14ac:dyDescent="0.25">
      <c r="F569" s="9"/>
    </row>
    <row r="570" spans="6:6" x14ac:dyDescent="0.25">
      <c r="F570" s="9"/>
    </row>
    <row r="571" spans="6:6" x14ac:dyDescent="0.25">
      <c r="F571" s="9"/>
    </row>
    <row r="572" spans="6:6" x14ac:dyDescent="0.25">
      <c r="F572" s="9"/>
    </row>
    <row r="573" spans="6:6" x14ac:dyDescent="0.25">
      <c r="F573" s="9"/>
    </row>
  </sheetData>
  <autoFilter ref="A1:DA57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37"/>
  <sheetViews>
    <sheetView topLeftCell="A4" workbookViewId="0">
      <selection activeCell="B37" sqref="B37"/>
    </sheetView>
  </sheetViews>
  <sheetFormatPr defaultRowHeight="15" x14ac:dyDescent="0.25"/>
  <cols>
    <col min="2" max="2" width="9" customWidth="1"/>
    <col min="8" max="8" width="13.42578125" bestFit="1" customWidth="1"/>
  </cols>
  <sheetData>
    <row r="1" spans="1:3" x14ac:dyDescent="0.25">
      <c r="A1" s="9" t="s">
        <v>116</v>
      </c>
      <c r="B1" s="9" t="s">
        <v>4</v>
      </c>
      <c r="C1" s="9" t="s">
        <v>84</v>
      </c>
    </row>
    <row r="2" spans="1:3" s="9" customFormat="1" x14ac:dyDescent="0.25">
      <c r="A2" s="9">
        <v>2017</v>
      </c>
      <c r="B2" s="9" t="s">
        <v>130</v>
      </c>
      <c r="C2" s="9">
        <v>69</v>
      </c>
    </row>
    <row r="3" spans="1:3" x14ac:dyDescent="0.25">
      <c r="A3" s="9">
        <v>2018</v>
      </c>
      <c r="B3" s="9" t="s">
        <v>130</v>
      </c>
      <c r="C3" s="9">
        <v>69</v>
      </c>
    </row>
    <row r="4" spans="1:3" x14ac:dyDescent="0.25">
      <c r="A4" s="9">
        <v>2019</v>
      </c>
      <c r="B4" s="9" t="s">
        <v>130</v>
      </c>
      <c r="C4" s="9">
        <v>71</v>
      </c>
    </row>
    <row r="5" spans="1:3" x14ac:dyDescent="0.25">
      <c r="A5" s="9">
        <v>2020</v>
      </c>
      <c r="B5" s="9" t="s">
        <v>130</v>
      </c>
      <c r="C5" s="9">
        <v>73</v>
      </c>
    </row>
    <row r="6" spans="1:3" x14ac:dyDescent="0.25">
      <c r="A6" s="9">
        <v>2021</v>
      </c>
      <c r="B6" s="9" t="s">
        <v>130</v>
      </c>
      <c r="C6" s="9">
        <v>75</v>
      </c>
    </row>
    <row r="7" spans="1:3" x14ac:dyDescent="0.25">
      <c r="A7" s="9">
        <v>2022</v>
      </c>
      <c r="B7" s="9" t="s">
        <v>130</v>
      </c>
      <c r="C7" s="9">
        <v>78</v>
      </c>
    </row>
    <row r="8" spans="1:3" x14ac:dyDescent="0.25">
      <c r="A8" s="9">
        <v>2023</v>
      </c>
      <c r="B8" s="9" t="s">
        <v>130</v>
      </c>
      <c r="C8" s="9">
        <v>78</v>
      </c>
    </row>
    <row r="9" spans="1:3" x14ac:dyDescent="0.25">
      <c r="A9" s="9">
        <v>2024</v>
      </c>
      <c r="B9" s="9" t="s">
        <v>130</v>
      </c>
      <c r="C9" s="9">
        <v>78</v>
      </c>
    </row>
    <row r="10" spans="1:3" x14ac:dyDescent="0.25">
      <c r="A10" s="9">
        <v>2025</v>
      </c>
      <c r="B10" s="9" t="s">
        <v>130</v>
      </c>
      <c r="C10" s="9">
        <v>78</v>
      </c>
    </row>
    <row r="11" spans="1:3" x14ac:dyDescent="0.25">
      <c r="A11" s="9">
        <v>2026</v>
      </c>
      <c r="B11" s="9" t="s">
        <v>130</v>
      </c>
      <c r="C11" s="9">
        <v>78</v>
      </c>
    </row>
    <row r="12" spans="1:3" x14ac:dyDescent="0.25">
      <c r="A12" s="9">
        <v>2027</v>
      </c>
      <c r="B12" s="9" t="s">
        <v>130</v>
      </c>
      <c r="C12" s="9">
        <v>78</v>
      </c>
    </row>
    <row r="13" spans="1:3" x14ac:dyDescent="0.25">
      <c r="A13" s="9">
        <v>2028</v>
      </c>
      <c r="B13" s="9" t="s">
        <v>130</v>
      </c>
      <c r="C13" s="9">
        <v>78</v>
      </c>
    </row>
    <row r="14" spans="1:3" s="9" customFormat="1" x14ac:dyDescent="0.25">
      <c r="A14" s="9">
        <v>2017</v>
      </c>
      <c r="B14" s="9" t="s">
        <v>131</v>
      </c>
      <c r="C14" s="9">
        <v>171</v>
      </c>
    </row>
    <row r="15" spans="1:3" x14ac:dyDescent="0.25">
      <c r="A15" s="9">
        <v>2018</v>
      </c>
      <c r="B15" s="9" t="s">
        <v>131</v>
      </c>
      <c r="C15" s="9">
        <v>171</v>
      </c>
    </row>
    <row r="16" spans="1:3" x14ac:dyDescent="0.25">
      <c r="A16" s="9">
        <v>2019</v>
      </c>
      <c r="B16" s="9" t="s">
        <v>131</v>
      </c>
      <c r="C16" s="9">
        <v>176</v>
      </c>
    </row>
    <row r="17" spans="1:3" x14ac:dyDescent="0.25">
      <c r="A17" s="9">
        <v>2020</v>
      </c>
      <c r="B17" s="9" t="s">
        <v>131</v>
      </c>
      <c r="C17" s="9">
        <v>181</v>
      </c>
    </row>
    <row r="18" spans="1:3" x14ac:dyDescent="0.25">
      <c r="A18" s="9">
        <v>2021</v>
      </c>
      <c r="B18" s="9" t="s">
        <v>131</v>
      </c>
      <c r="C18" s="9">
        <v>187</v>
      </c>
    </row>
    <row r="19" spans="1:3" x14ac:dyDescent="0.25">
      <c r="A19" s="9">
        <v>2022</v>
      </c>
      <c r="B19" s="9" t="s">
        <v>131</v>
      </c>
      <c r="C19" s="9">
        <v>192</v>
      </c>
    </row>
    <row r="20" spans="1:3" x14ac:dyDescent="0.25">
      <c r="A20" s="9">
        <v>2023</v>
      </c>
      <c r="B20" s="9" t="s">
        <v>131</v>
      </c>
      <c r="C20" s="9">
        <v>192</v>
      </c>
    </row>
    <row r="21" spans="1:3" x14ac:dyDescent="0.25">
      <c r="A21" s="9">
        <v>2024</v>
      </c>
      <c r="B21" s="9" t="s">
        <v>131</v>
      </c>
      <c r="C21" s="9">
        <v>192</v>
      </c>
    </row>
    <row r="22" spans="1:3" x14ac:dyDescent="0.25">
      <c r="A22" s="9">
        <v>2025</v>
      </c>
      <c r="B22" s="9" t="s">
        <v>131</v>
      </c>
      <c r="C22" s="9">
        <v>192</v>
      </c>
    </row>
    <row r="23" spans="1:3" x14ac:dyDescent="0.25">
      <c r="A23" s="9">
        <v>2026</v>
      </c>
      <c r="B23" s="9" t="s">
        <v>131</v>
      </c>
      <c r="C23" s="9">
        <v>192</v>
      </c>
    </row>
    <row r="24" spans="1:3" x14ac:dyDescent="0.25">
      <c r="A24" s="9">
        <v>2027</v>
      </c>
      <c r="B24" s="9" t="s">
        <v>131</v>
      </c>
      <c r="C24" s="9">
        <v>192</v>
      </c>
    </row>
    <row r="25" spans="1:3" x14ac:dyDescent="0.25">
      <c r="A25" s="9">
        <v>2028</v>
      </c>
      <c r="B25" s="9" t="s">
        <v>131</v>
      </c>
      <c r="C25" s="9">
        <v>192</v>
      </c>
    </row>
    <row r="26" spans="1:3" s="9" customFormat="1" x14ac:dyDescent="0.25">
      <c r="A26" s="9">
        <v>2017</v>
      </c>
      <c r="B26" s="9" t="s">
        <v>164</v>
      </c>
      <c r="C26" s="9">
        <v>171</v>
      </c>
    </row>
    <row r="27" spans="1:3" x14ac:dyDescent="0.25">
      <c r="A27" s="9">
        <v>2018</v>
      </c>
      <c r="B27" s="9" t="s">
        <v>164</v>
      </c>
      <c r="C27" s="9">
        <v>171</v>
      </c>
    </row>
    <row r="28" spans="1:3" x14ac:dyDescent="0.25">
      <c r="A28" s="9">
        <v>2019</v>
      </c>
      <c r="B28" s="9" t="s">
        <v>164</v>
      </c>
      <c r="C28" s="9">
        <v>183</v>
      </c>
    </row>
    <row r="29" spans="1:3" x14ac:dyDescent="0.25">
      <c r="A29" s="9">
        <v>2020</v>
      </c>
      <c r="B29" s="9" t="s">
        <v>164</v>
      </c>
      <c r="C29" s="9">
        <v>196</v>
      </c>
    </row>
    <row r="30" spans="1:3" x14ac:dyDescent="0.25">
      <c r="A30" s="9">
        <v>2021</v>
      </c>
      <c r="B30" s="9" t="s">
        <v>164</v>
      </c>
      <c r="C30" s="9">
        <v>209</v>
      </c>
    </row>
    <row r="31" spans="1:3" x14ac:dyDescent="0.25">
      <c r="A31" s="9">
        <v>2022</v>
      </c>
      <c r="B31" s="9" t="s">
        <v>164</v>
      </c>
      <c r="C31" s="9">
        <v>224</v>
      </c>
    </row>
    <row r="32" spans="1:3" x14ac:dyDescent="0.25">
      <c r="A32" s="9">
        <v>2023</v>
      </c>
      <c r="B32" s="9" t="s">
        <v>164</v>
      </c>
      <c r="C32" s="9">
        <v>224</v>
      </c>
    </row>
    <row r="33" spans="1:3" x14ac:dyDescent="0.25">
      <c r="A33" s="9">
        <v>2024</v>
      </c>
      <c r="B33" s="9" t="s">
        <v>164</v>
      </c>
      <c r="C33" s="9">
        <v>224</v>
      </c>
    </row>
    <row r="34" spans="1:3" x14ac:dyDescent="0.25">
      <c r="A34" s="9">
        <v>2025</v>
      </c>
      <c r="B34" s="9" t="s">
        <v>164</v>
      </c>
      <c r="C34" s="9">
        <v>224</v>
      </c>
    </row>
    <row r="35" spans="1:3" x14ac:dyDescent="0.25">
      <c r="A35" s="9">
        <v>2026</v>
      </c>
      <c r="B35" s="9" t="s">
        <v>164</v>
      </c>
      <c r="C35" s="9">
        <v>224</v>
      </c>
    </row>
    <row r="36" spans="1:3" x14ac:dyDescent="0.25">
      <c r="A36" s="9">
        <v>2027</v>
      </c>
      <c r="B36" s="9" t="s">
        <v>164</v>
      </c>
      <c r="C36" s="9">
        <v>224</v>
      </c>
    </row>
    <row r="37" spans="1:3" x14ac:dyDescent="0.25">
      <c r="A37" s="9">
        <v>2028</v>
      </c>
      <c r="B37" s="9" t="s">
        <v>164</v>
      </c>
      <c r="C37" s="9">
        <v>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15</vt:i4>
      </vt:variant>
    </vt:vector>
  </HeadingPairs>
  <TitlesOfParts>
    <vt:vector size="19" baseType="lpstr">
      <vt:lpstr>Table</vt:lpstr>
      <vt:lpstr>dropdown_menus</vt:lpstr>
      <vt:lpstr>Data_ex_Ante</vt:lpstr>
      <vt:lpstr>Enrollment</vt:lpstr>
      <vt:lpstr>DayType</vt:lpstr>
      <vt:lpstr>DayTypes</vt:lpstr>
      <vt:lpstr>DR_Program</vt:lpstr>
      <vt:lpstr>EnrollmentForecast</vt:lpstr>
      <vt:lpstr>ForecastYr</vt:lpstr>
      <vt:lpstr>ForecastYrs</vt:lpstr>
      <vt:lpstr>ImpactLevel</vt:lpstr>
      <vt:lpstr>ImpactLevels</vt:lpstr>
      <vt:lpstr>Month</vt:lpstr>
      <vt:lpstr>Months</vt:lpstr>
      <vt:lpstr>NoticeGroup</vt:lpstr>
      <vt:lpstr>NoticeGroups</vt:lpstr>
      <vt:lpstr>ResultType</vt:lpstr>
      <vt:lpstr>WeatherYr</vt:lpstr>
      <vt:lpstr>WeatherYrs</vt:lpstr>
    </vt:vector>
  </TitlesOfParts>
  <Company>AMERESCO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Abigail;kchiccarelli</dc:creator>
  <cp:lastModifiedBy>Parmenter, Kelly</cp:lastModifiedBy>
  <dcterms:created xsi:type="dcterms:W3CDTF">2015-12-29T21:28:55Z</dcterms:created>
  <dcterms:modified xsi:type="dcterms:W3CDTF">2018-03-26T21:43:44Z</dcterms:modified>
</cp:coreProperties>
</file>